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2BD420DC-B848-4ABB-B30D-027F68FA3835}" xr6:coauthVersionLast="47" xr6:coauthVersionMax="47" xr10:uidLastSave="{00000000-0000-0000-0000-000000000000}"/>
  <bookViews>
    <workbookView xWindow="1515" yWindow="1515" windowWidth="15375" windowHeight="7875" xr2:uid="{32D8DBE1-E4D8-464F-AE18-82C3A1D8A9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<sst xmlns="http://schemas.openxmlformats.org/spreadsheetml/2006/main" count="29" uniqueCount="25">
  <si>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IT0005517195 - BTP ITALIA EX 22/11/22-22/11/28      18EMISS TASSO 1.6                                                         </t>
  </si>
  <si>
    <t>Calcolo del Coefficiente di Indicizzazione relativo al mese di AGOSTO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</si>
  <si>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</si>
  <si>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</si>
  <si>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</si>
  <si>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</si>
  <si>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</si>
  <si>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</si>
  <si>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</si>
  <si>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</si>
  <si>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</si>
  <si>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</si>
  <si>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</si>
  <si>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AGOSTO   </t>
  </si>
  <si>
    <t>IE m - 3</t>
  </si>
  <si>
    <t xml:space="preserve"> INDICE DEFINITIVO GIUGNO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</si>
  <si>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</si>
  <si>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</si>
  <si>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</si>
  <si>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</si>
  <si>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</si>
  <si>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</si>
  <si>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16/07/2025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</si>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</sst>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298F4-34D1-4819-B827-FB4B040E7E60}">
  <sheetPr>
    <pageSetUpPr fitToPage="1"/>
  </sheetPr>
  <dimension ref="A2:G61"/>
  <sheetViews>
    <sheetView tabSelected="1" topLeftCell="A5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"22/05/25"</f>
        <v>22/05/25</v>
      </c>
      <c r="B12" s="14" t="str">
        <f>"121.10"</f>
        <v>121.10</v>
      </c>
      <c r="C12" s="14" t="str">
        <f>"121.40"</f>
        <v>121.40</v>
      </c>
      <c r="D12" s="14" t="str">
        <f>"21"</f>
        <v>21</v>
      </c>
      <c r="E12" s="14" t="str">
        <f>"31"</f>
        <v>31</v>
      </c>
      <c r="F12" s="14"/>
      <c r="G12" s="13" t="str">
        <f>"121.30323"</f>
        <v>121.30323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"121.20"</f>
        <v>121.20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"01/08/2025"</f>
        <v>01/08/2025</v>
      </c>
      <c r="C26" s="40" t="str">
        <f>"0"</f>
        <v>0</v>
      </c>
      <c r="D26" s="40"/>
      <c r="E26" s="43" t="str">
        <f>"121.20000"</f>
        <v>121.20000</v>
      </c>
      <c r="F26" s="40"/>
      <c r="G26" s="44" t="str">
        <f>" 0.99915"</f>
        <v xml:space="preserve"> 0.99915</v>
      </c>
    </row>
    <row r="27" spans="1:7" x14ac:dyDescent="0.2">
      <c r="B27" s="40" t="str">
        <f>"02/08/2025"</f>
        <v>02/08/2025</v>
      </c>
      <c r="C27" s="40" t="str">
        <f>"1"</f>
        <v>1</v>
      </c>
      <c r="D27" s="40"/>
      <c r="E27" s="43" t="str">
        <f>"121.20323"</f>
        <v>121.20323</v>
      </c>
      <c r="F27" s="40"/>
      <c r="G27" s="44" t="str">
        <f>" 0.99918"</f>
        <v xml:space="preserve"> 0.99918</v>
      </c>
    </row>
    <row r="28" spans="1:7" x14ac:dyDescent="0.2">
      <c r="B28" s="40" t="str">
        <f>"03/08/2025"</f>
        <v>03/08/2025</v>
      </c>
      <c r="C28" s="40" t="str">
        <f>"2"</f>
        <v>2</v>
      </c>
      <c r="D28" s="40"/>
      <c r="E28" s="43" t="str">
        <f>"121.20645"</f>
        <v>121.20645</v>
      </c>
      <c r="F28" s="40"/>
      <c r="G28" s="44" t="str">
        <f>" 0.99920"</f>
        <v xml:space="preserve"> 0.99920</v>
      </c>
    </row>
    <row r="29" spans="1:7" x14ac:dyDescent="0.2">
      <c r="B29" s="40" t="str">
        <f>"04/08/2025"</f>
        <v>04/08/2025</v>
      </c>
      <c r="C29" s="40" t="str">
        <f>"3"</f>
        <v>3</v>
      </c>
      <c r="D29" s="40"/>
      <c r="E29" s="43" t="str">
        <f>"121.20968"</f>
        <v>121.20968</v>
      </c>
      <c r="F29" s="40"/>
      <c r="G29" s="44" t="str">
        <f>" 0.99923"</f>
        <v xml:space="preserve"> 0.99923</v>
      </c>
    </row>
    <row r="30" spans="1:7" x14ac:dyDescent="0.2">
      <c r="B30" s="40" t="str">
        <f>"05/08/2025"</f>
        <v>05/08/2025</v>
      </c>
      <c r="C30" s="40" t="str">
        <f>"4"</f>
        <v>4</v>
      </c>
      <c r="D30" s="40"/>
      <c r="E30" s="43" t="str">
        <f>"121.21290"</f>
        <v>121.21290</v>
      </c>
      <c r="F30" s="40"/>
      <c r="G30" s="44" t="str">
        <f>" 0.99926"</f>
        <v xml:space="preserve"> 0.99926</v>
      </c>
    </row>
    <row r="31" spans="1:7" x14ac:dyDescent="0.2">
      <c r="B31" s="40" t="str">
        <f>"06/08/2025"</f>
        <v>06/08/2025</v>
      </c>
      <c r="C31" s="40" t="str">
        <f>"5"</f>
        <v>5</v>
      </c>
      <c r="D31" s="40"/>
      <c r="E31" s="43" t="str">
        <f>"121.21613"</f>
        <v>121.21613</v>
      </c>
      <c r="F31" s="40"/>
      <c r="G31" s="44" t="str">
        <f>" 0.99928"</f>
        <v xml:space="preserve"> 0.99928</v>
      </c>
    </row>
    <row r="32" spans="1:7" x14ac:dyDescent="0.2">
      <c r="B32" s="40" t="str">
        <f>"07/08/2025"</f>
        <v>07/08/2025</v>
      </c>
      <c r="C32" s="40" t="str">
        <f>"6"</f>
        <v>6</v>
      </c>
      <c r="D32" s="40"/>
      <c r="E32" s="43" t="str">
        <f>"121.21935"</f>
        <v>121.21935</v>
      </c>
      <c r="F32" s="40"/>
      <c r="G32" s="44" t="str">
        <f>" 0.99931"</f>
        <v xml:space="preserve"> 0.99931</v>
      </c>
    </row>
    <row r="33" spans="2:7" x14ac:dyDescent="0.2">
      <c r="B33" s="40" t="str">
        <f>"08/08/2025"</f>
        <v>08/08/2025</v>
      </c>
      <c r="C33" s="40" t="str">
        <f>"7"</f>
        <v>7</v>
      </c>
      <c r="D33" s="40"/>
      <c r="E33" s="43" t="str">
        <f>"121.22258"</f>
        <v>121.22258</v>
      </c>
      <c r="F33" s="40"/>
      <c r="G33" s="44" t="str">
        <f>" 0.99934"</f>
        <v xml:space="preserve"> 0.99934</v>
      </c>
    </row>
    <row r="34" spans="2:7" x14ac:dyDescent="0.2">
      <c r="B34" s="40" t="str">
        <f>"09/08/2025"</f>
        <v>09/08/2025</v>
      </c>
      <c r="C34" s="40" t="str">
        <f>"8"</f>
        <v>8</v>
      </c>
      <c r="D34" s="40"/>
      <c r="E34" s="43" t="str">
        <f>"121.22581"</f>
        <v>121.22581</v>
      </c>
      <c r="F34" s="40"/>
      <c r="G34" s="44" t="str">
        <f>" 0.99936"</f>
        <v xml:space="preserve"> 0.99936</v>
      </c>
    </row>
    <row r="35" spans="2:7" x14ac:dyDescent="0.2">
      <c r="B35" s="40" t="str">
        <f>"10/08/2025"</f>
        <v>10/08/2025</v>
      </c>
      <c r="C35" s="40" t="str">
        <f>"9"</f>
        <v>9</v>
      </c>
      <c r="D35" s="40"/>
      <c r="E35" s="43" t="str">
        <f>"121.22903"</f>
        <v>121.22903</v>
      </c>
      <c r="F35" s="40"/>
      <c r="G35" s="44" t="str">
        <f>" 0.99939"</f>
        <v xml:space="preserve"> 0.99939</v>
      </c>
    </row>
    <row r="36" spans="2:7" x14ac:dyDescent="0.2">
      <c r="B36" s="40" t="str">
        <f>"11/08/2025"</f>
        <v>11/08/2025</v>
      </c>
      <c r="C36" s="40" t="str">
        <f>"10"</f>
        <v>10</v>
      </c>
      <c r="D36" s="40"/>
      <c r="E36" s="43" t="str">
        <f>"121.23226"</f>
        <v>121.23226</v>
      </c>
      <c r="F36" s="40"/>
      <c r="G36" s="44" t="str">
        <f>" 0.99941"</f>
        <v xml:space="preserve"> 0.99941</v>
      </c>
    </row>
    <row r="37" spans="2:7" x14ac:dyDescent="0.2">
      <c r="B37" s="40" t="str">
        <f>"12/08/2025"</f>
        <v>12/08/2025</v>
      </c>
      <c r="C37" s="40" t="str">
        <f>"11"</f>
        <v>11</v>
      </c>
      <c r="D37" s="40"/>
      <c r="E37" s="43" t="str">
        <f>"121.23548"</f>
        <v>121.23548</v>
      </c>
      <c r="F37" s="40"/>
      <c r="G37" s="44" t="str">
        <f>" 0.99944"</f>
        <v xml:space="preserve"> 0.99944</v>
      </c>
    </row>
    <row r="38" spans="2:7" x14ac:dyDescent="0.2">
      <c r="B38" s="40" t="str">
        <f>"13/08/2025"</f>
        <v>13/08/2025</v>
      </c>
      <c r="C38" s="40" t="str">
        <f>"12"</f>
        <v>12</v>
      </c>
      <c r="D38" s="40"/>
      <c r="E38" s="43" t="str">
        <f>"121.23871"</f>
        <v>121.23871</v>
      </c>
      <c r="F38" s="40"/>
      <c r="G38" s="44" t="str">
        <f>" 0.99947"</f>
        <v xml:space="preserve"> 0.99947</v>
      </c>
    </row>
    <row r="39" spans="2:7" x14ac:dyDescent="0.2">
      <c r="B39" s="40" t="str">
        <f>"14/08/2025"</f>
        <v>14/08/2025</v>
      </c>
      <c r="C39" s="40" t="str">
        <f>"13"</f>
        <v>13</v>
      </c>
      <c r="D39" s="40"/>
      <c r="E39" s="43" t="str">
        <f>"121.24194"</f>
        <v>121.24194</v>
      </c>
      <c r="F39" s="40"/>
      <c r="G39" s="44" t="str">
        <f>" 0.99949"</f>
        <v xml:space="preserve"> 0.99949</v>
      </c>
    </row>
    <row r="40" spans="2:7" x14ac:dyDescent="0.2">
      <c r="B40" s="40" t="str">
        <f>"15/08/2025"</f>
        <v>15/08/2025</v>
      </c>
      <c r="C40" s="40" t="str">
        <f>"14"</f>
        <v>14</v>
      </c>
      <c r="D40" s="40"/>
      <c r="E40" s="43" t="str">
        <f>"121.24516"</f>
        <v>121.24516</v>
      </c>
      <c r="F40" s="40"/>
      <c r="G40" s="44" t="str">
        <f>" 0.99952"</f>
        <v xml:space="preserve"> 0.99952</v>
      </c>
    </row>
    <row r="41" spans="2:7" x14ac:dyDescent="0.2">
      <c r="B41" s="40" t="str">
        <f>"16/08/2025"</f>
        <v>16/08/2025</v>
      </c>
      <c r="C41" s="40" t="str">
        <f>"15"</f>
        <v>15</v>
      </c>
      <c r="D41" s="40"/>
      <c r="E41" s="43" t="str">
        <f>"121.24839"</f>
        <v>121.24839</v>
      </c>
      <c r="F41" s="40"/>
      <c r="G41" s="44" t="str">
        <f>" 0.99955"</f>
        <v xml:space="preserve"> 0.99955</v>
      </c>
    </row>
    <row r="42" spans="2:7" x14ac:dyDescent="0.2">
      <c r="B42" s="40" t="str">
        <f>"17/08/2025"</f>
        <v>17/08/2025</v>
      </c>
      <c r="C42" s="40" t="str">
        <f>"16"</f>
        <v>16</v>
      </c>
      <c r="D42" s="40"/>
      <c r="E42" s="43" t="str">
        <f>"121.25161"</f>
        <v>121.25161</v>
      </c>
      <c r="F42" s="40"/>
      <c r="G42" s="44" t="str">
        <f>" 0.99957"</f>
        <v xml:space="preserve"> 0.99957</v>
      </c>
    </row>
    <row r="43" spans="2:7" x14ac:dyDescent="0.2">
      <c r="B43" s="40" t="str">
        <f>"18/08/2025"</f>
        <v>18/08/2025</v>
      </c>
      <c r="C43" s="40" t="str">
        <f>"17"</f>
        <v>17</v>
      </c>
      <c r="D43" s="40"/>
      <c r="E43" s="43" t="str">
        <f>"121.25484"</f>
        <v>121.25484</v>
      </c>
      <c r="F43" s="40"/>
      <c r="G43" s="44" t="str">
        <f>" 0.99960"</f>
        <v xml:space="preserve"> 0.99960</v>
      </c>
    </row>
    <row r="44" spans="2:7" x14ac:dyDescent="0.2">
      <c r="B44" s="40" t="str">
        <f>"19/08/2025"</f>
        <v>19/08/2025</v>
      </c>
      <c r="C44" s="40" t="str">
        <f>"18"</f>
        <v>18</v>
      </c>
      <c r="D44" s="40"/>
      <c r="E44" s="43" t="str">
        <f>"121.25806"</f>
        <v>121.25806</v>
      </c>
      <c r="F44" s="40"/>
      <c r="G44" s="44" t="str">
        <f>" 0.99963"</f>
        <v xml:space="preserve"> 0.99963</v>
      </c>
    </row>
    <row r="45" spans="2:7" x14ac:dyDescent="0.2">
      <c r="B45" s="40" t="str">
        <f>"20/08/2025"</f>
        <v>20/08/2025</v>
      </c>
      <c r="C45" s="40" t="str">
        <f>"19"</f>
        <v>19</v>
      </c>
      <c r="D45" s="40"/>
      <c r="E45" s="43" t="str">
        <f>"121.26129"</f>
        <v>121.26129</v>
      </c>
      <c r="F45" s="40"/>
      <c r="G45" s="44" t="str">
        <f>" 0.99965"</f>
        <v xml:space="preserve"> 0.99965</v>
      </c>
    </row>
    <row r="46" spans="2:7" x14ac:dyDescent="0.2">
      <c r="B46" s="40" t="str">
        <f>"21/08/2025"</f>
        <v>21/08/2025</v>
      </c>
      <c r="C46" s="40" t="str">
        <f>"20"</f>
        <v>20</v>
      </c>
      <c r="D46" s="40"/>
      <c r="E46" s="43" t="str">
        <f>"121.26452"</f>
        <v>121.26452</v>
      </c>
      <c r="F46" s="40"/>
      <c r="G46" s="44" t="str">
        <f>" 0.99968"</f>
        <v xml:space="preserve"> 0.99968</v>
      </c>
    </row>
    <row r="47" spans="2:7" x14ac:dyDescent="0.2">
      <c r="B47" s="40" t="str">
        <f>"22/08/2025"</f>
        <v>22/08/2025</v>
      </c>
      <c r="C47" s="40" t="str">
        <f>"21"</f>
        <v>21</v>
      </c>
      <c r="D47" s="40"/>
      <c r="E47" s="43" t="str">
        <f>"121.26774"</f>
        <v>121.26774</v>
      </c>
      <c r="F47" s="40"/>
      <c r="G47" s="44" t="str">
        <f>" 0.99971"</f>
        <v xml:space="preserve"> 0.99971</v>
      </c>
    </row>
    <row r="48" spans="2:7" x14ac:dyDescent="0.2">
      <c r="B48" s="40" t="str">
        <f>"23/08/2025"</f>
        <v>23/08/2025</v>
      </c>
      <c r="C48" s="40" t="str">
        <f>"22"</f>
        <v>22</v>
      </c>
      <c r="D48" s="40"/>
      <c r="E48" s="43" t="str">
        <f>"121.27097"</f>
        <v>121.27097</v>
      </c>
      <c r="F48" s="40"/>
      <c r="G48" s="44" t="str">
        <f>" 0.99973"</f>
        <v xml:space="preserve"> 0.99973</v>
      </c>
    </row>
    <row r="49" spans="1:7" x14ac:dyDescent="0.2">
      <c r="B49" s="40" t="str">
        <f>"24/08/2025"</f>
        <v>24/08/2025</v>
      </c>
      <c r="C49" s="40" t="str">
        <f>"23"</f>
        <v>23</v>
      </c>
      <c r="D49" s="40"/>
      <c r="E49" s="43" t="str">
        <f>"121.27419"</f>
        <v>121.27419</v>
      </c>
      <c r="F49" s="40"/>
      <c r="G49" s="44" t="str">
        <f>" 0.99976"</f>
        <v xml:space="preserve"> 0.99976</v>
      </c>
    </row>
    <row r="50" spans="1:7" x14ac:dyDescent="0.2">
      <c r="B50" s="40" t="str">
        <f>"25/08/2025"</f>
        <v>25/08/2025</v>
      </c>
      <c r="C50" s="40" t="str">
        <f>"24"</f>
        <v>24</v>
      </c>
      <c r="D50" s="40"/>
      <c r="E50" s="43" t="str">
        <f>"121.27742"</f>
        <v>121.27742</v>
      </c>
      <c r="F50" s="40"/>
      <c r="G50" s="44" t="str">
        <f>" 0.99979"</f>
        <v xml:space="preserve"> 0.99979</v>
      </c>
    </row>
    <row r="51" spans="1:7" x14ac:dyDescent="0.2">
      <c r="B51" s="40" t="str">
        <f>"26/08/2025"</f>
        <v>26/08/2025</v>
      </c>
      <c r="C51" s="40" t="str">
        <f>"25"</f>
        <v>25</v>
      </c>
      <c r="D51" s="40"/>
      <c r="E51" s="43" t="str">
        <f>"121.28065"</f>
        <v>121.28065</v>
      </c>
      <c r="F51" s="40"/>
      <c r="G51" s="44" t="str">
        <f>" 0.99981"</f>
        <v xml:space="preserve"> 0.99981</v>
      </c>
    </row>
    <row r="52" spans="1:7" x14ac:dyDescent="0.2">
      <c r="B52" s="40" t="str">
        <f>"27/08/2025"</f>
        <v>27/08/2025</v>
      </c>
      <c r="C52" s="40" t="str">
        <f>"26"</f>
        <v>26</v>
      </c>
      <c r="D52" s="40"/>
      <c r="E52" s="43" t="str">
        <f>"121.28387"</f>
        <v>121.28387</v>
      </c>
      <c r="F52" s="40"/>
      <c r="G52" s="44" t="str">
        <f>" 0.99984"</f>
        <v xml:space="preserve"> 0.99984</v>
      </c>
    </row>
    <row r="53" spans="1:7" x14ac:dyDescent="0.2">
      <c r="B53" s="40" t="str">
        <f>"28/08/2025"</f>
        <v>28/08/2025</v>
      </c>
      <c r="C53" s="40" t="str">
        <f>"27"</f>
        <v>27</v>
      </c>
      <c r="D53" s="40"/>
      <c r="E53" s="43" t="str">
        <f>"121.28710"</f>
        <v>121.28710</v>
      </c>
      <c r="F53" s="40"/>
      <c r="G53" s="44" t="str">
        <f>" 0.99987"</f>
        <v xml:space="preserve"> 0.99987</v>
      </c>
    </row>
    <row r="54" spans="1:7" x14ac:dyDescent="0.2">
      <c r="B54" s="40" t="str">
        <f>"29/08/2025"</f>
        <v>29/08/2025</v>
      </c>
      <c r="C54" s="40" t="str">
        <f>"28"</f>
        <v>28</v>
      </c>
      <c r="D54" s="40"/>
      <c r="E54" s="43" t="str">
        <f>"121.29032"</f>
        <v>121.29032</v>
      </c>
      <c r="F54" s="40"/>
      <c r="G54" s="44" t="str">
        <f>" 0.99989"</f>
        <v xml:space="preserve"> 0.99989</v>
      </c>
    </row>
    <row r="55" spans="1:7" x14ac:dyDescent="0.2">
      <c r="B55" s="40" t="str">
        <f>"30/08/2025"</f>
        <v>30/08/2025</v>
      </c>
      <c r="C55" s="40" t="str">
        <f>"29"</f>
        <v>29</v>
      </c>
      <c r="D55" s="40"/>
      <c r="E55" s="43" t="str">
        <f>"121.29355"</f>
        <v>121.29355</v>
      </c>
      <c r="F55" s="40"/>
      <c r="G55" s="44" t="str">
        <f>" 0.99992"</f>
        <v xml:space="preserve"> 0.99992</v>
      </c>
    </row>
    <row r="56" spans="1:7" x14ac:dyDescent="0.2">
      <c r="B56" s="39" t="str">
        <f>"31/08/2025"</f>
        <v>31/08/2025</v>
      </c>
      <c r="C56" s="39" t="str">
        <f>"30"</f>
        <v>30</v>
      </c>
      <c r="D56" s="39"/>
      <c r="E56" s="42" t="str">
        <f>"121.29677"</f>
        <v>121.29677</v>
      </c>
      <c r="F56" s="39"/>
      <c r="G56" s="41" t="str">
        <f>" 0.99995"</f>
        <v xml:space="preserve"> 0.99995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2025-07-16T10:13:08Z</cp:lastPrinted>
  <dcterms:created xsi:type="dcterms:W3CDTF">2025-07-16T10:12:12Z</dcterms:created>
  <dcterms:modified xsi:type="dcterms:W3CDTF">2025-07-16T10:13:09Z</dcterms:modified>
</cp:coreProperties>
</file>