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B14D05E5-4B36-4C5C-929B-2C850AD94D8E}" xr6:coauthVersionLast="47" xr6:coauthVersionMax="47" xr10:uidLastSave="{00000000-0000-0000-0000-000000000000}"/>
  <bookViews>
    <workbookView xWindow="-120" yWindow="-120" windowWidth="20730" windowHeight="11160" xr2:uid="{95540A36-7C49-4DD0-9545-1A186FA5EF8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<sst xmlns="http://schemas.openxmlformats.org/spreadsheetml/2006/main" count="29" uniqueCount="25">
  <si>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IT0005547812 - BTPI 15-05-2023 15-05-2039 EUROSTAT  TV 2.4                                                                    </t>
  </si>
  <si>
    <t>Calcolo del Coefficiente di Indicizzazione relativo al mese di LUGLIO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</si>
  <si>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</si>
  <si>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</si>
  <si>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</si>
  <si>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</si>
  <si>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</si>
  <si>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</si>
  <si>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</si>
  <si>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</si>
  <si>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MARZO    </t>
  </si>
  <si>
    <t xml:space="preserve">FEBBRAIO </t>
  </si>
  <si>
    <t>riferimento</t>
  </si>
  <si>
    <t xml:space="preserve">LUGLIO   </t>
  </si>
  <si>
    <t>IE m - 3</t>
  </si>
  <si>
    <t xml:space="preserve"> INDICE DEFINITIVO MAGGIO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</si>
  <si>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</si>
  <si>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</si>
  <si>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</si>
  <si>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</si>
  <si>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</si>
  <si>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</si>
  <si>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23/06/2025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</si>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</sst>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7D554-7507-4515-8010-140914EC2263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"15/05/23"</f>
        <v>15/05/23</v>
      </c>
      <c r="B12" s="14" t="str">
        <f>"120.94"</f>
        <v>120.94</v>
      </c>
      <c r="C12" s="14" t="str">
        <f>"122.00"</f>
        <v>122.00</v>
      </c>
      <c r="D12" s="14" t="str">
        <f>"14"</f>
        <v>14</v>
      </c>
      <c r="E12" s="14" t="str">
        <f>"31"</f>
        <v>31</v>
      </c>
      <c r="F12" s="14"/>
      <c r="G12" s="13" t="str">
        <f>"121.41871"</f>
        <v>121.41871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"128.16"</f>
        <v>128.16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"128.08"</f>
        <v>128.08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"01/07/2025"</f>
        <v>01/07/2025</v>
      </c>
      <c r="C26" s="40" t="str">
        <f>"0"</f>
        <v>0</v>
      </c>
      <c r="D26" s="40"/>
      <c r="E26" s="43" t="str">
        <f>"128.16000"</f>
        <v>128.16000</v>
      </c>
      <c r="F26" s="40"/>
      <c r="G26" s="44" t="str">
        <f>" 1.05552"</f>
        <v xml:space="preserve"> 1.05552</v>
      </c>
    </row>
    <row r="27" spans="1:7" x14ac:dyDescent="0.2">
      <c r="B27" s="40" t="str">
        <f>"02/07/2025"</f>
        <v>02/07/2025</v>
      </c>
      <c r="C27" s="40" t="str">
        <f>"1"</f>
        <v>1</v>
      </c>
      <c r="D27" s="40"/>
      <c r="E27" s="43" t="str">
        <f>"128.15742"</f>
        <v>128.15742</v>
      </c>
      <c r="F27" s="40"/>
      <c r="G27" s="44" t="str">
        <f>" 1.05550"</f>
        <v xml:space="preserve"> 1.05550</v>
      </c>
    </row>
    <row r="28" spans="1:7" x14ac:dyDescent="0.2">
      <c r="B28" s="40" t="str">
        <f>"03/07/2025"</f>
        <v>03/07/2025</v>
      </c>
      <c r="C28" s="40" t="str">
        <f>"2"</f>
        <v>2</v>
      </c>
      <c r="D28" s="40"/>
      <c r="E28" s="43" t="str">
        <f>"128.15484"</f>
        <v>128.15484</v>
      </c>
      <c r="F28" s="40"/>
      <c r="G28" s="44" t="str">
        <f>" 1.05548"</f>
        <v xml:space="preserve"> 1.05548</v>
      </c>
    </row>
    <row r="29" spans="1:7" x14ac:dyDescent="0.2">
      <c r="B29" s="40" t="str">
        <f>"04/07/2025"</f>
        <v>04/07/2025</v>
      </c>
      <c r="C29" s="40" t="str">
        <f>"3"</f>
        <v>3</v>
      </c>
      <c r="D29" s="40"/>
      <c r="E29" s="43" t="str">
        <f>"128.15226"</f>
        <v>128.15226</v>
      </c>
      <c r="F29" s="40"/>
      <c r="G29" s="44" t="str">
        <f>" 1.05546"</f>
        <v xml:space="preserve"> 1.05546</v>
      </c>
    </row>
    <row r="30" spans="1:7" x14ac:dyDescent="0.2">
      <c r="B30" s="40" t="str">
        <f>"05/07/2025"</f>
        <v>05/07/2025</v>
      </c>
      <c r="C30" s="40" t="str">
        <f>"4"</f>
        <v>4</v>
      </c>
      <c r="D30" s="40"/>
      <c r="E30" s="43" t="str">
        <f>"128.14968"</f>
        <v>128.14968</v>
      </c>
      <c r="F30" s="40"/>
      <c r="G30" s="44" t="str">
        <f>" 1.05544"</f>
        <v xml:space="preserve"> 1.05544</v>
      </c>
    </row>
    <row r="31" spans="1:7" x14ac:dyDescent="0.2">
      <c r="B31" s="40" t="str">
        <f>"06/07/2025"</f>
        <v>06/07/2025</v>
      </c>
      <c r="C31" s="40" t="str">
        <f>"5"</f>
        <v>5</v>
      </c>
      <c r="D31" s="40"/>
      <c r="E31" s="43" t="str">
        <f>"128.14710"</f>
        <v>128.14710</v>
      </c>
      <c r="F31" s="40"/>
      <c r="G31" s="44" t="str">
        <f>" 1.05541"</f>
        <v xml:space="preserve"> 1.05541</v>
      </c>
    </row>
    <row r="32" spans="1:7" x14ac:dyDescent="0.2">
      <c r="B32" s="40" t="str">
        <f>"07/07/2025"</f>
        <v>07/07/2025</v>
      </c>
      <c r="C32" s="40" t="str">
        <f>"6"</f>
        <v>6</v>
      </c>
      <c r="D32" s="40"/>
      <c r="E32" s="43" t="str">
        <f>"128.14452"</f>
        <v>128.14452</v>
      </c>
      <c r="F32" s="40"/>
      <c r="G32" s="44" t="str">
        <f>" 1.05539"</f>
        <v xml:space="preserve"> 1.05539</v>
      </c>
    </row>
    <row r="33" spans="2:7" x14ac:dyDescent="0.2">
      <c r="B33" s="40" t="str">
        <f>"08/07/2025"</f>
        <v>08/07/2025</v>
      </c>
      <c r="C33" s="40" t="str">
        <f>"7"</f>
        <v>7</v>
      </c>
      <c r="D33" s="40"/>
      <c r="E33" s="43" t="str">
        <f>"128.14194"</f>
        <v>128.14194</v>
      </c>
      <c r="F33" s="40"/>
      <c r="G33" s="44" t="str">
        <f>" 1.05537"</f>
        <v xml:space="preserve"> 1.05537</v>
      </c>
    </row>
    <row r="34" spans="2:7" x14ac:dyDescent="0.2">
      <c r="B34" s="40" t="str">
        <f>"09/07/2025"</f>
        <v>09/07/2025</v>
      </c>
      <c r="C34" s="40" t="str">
        <f>"8"</f>
        <v>8</v>
      </c>
      <c r="D34" s="40"/>
      <c r="E34" s="43" t="str">
        <f>"128.13935"</f>
        <v>128.13935</v>
      </c>
      <c r="F34" s="40"/>
      <c r="G34" s="44" t="str">
        <f>" 1.05535"</f>
        <v xml:space="preserve"> 1.05535</v>
      </c>
    </row>
    <row r="35" spans="2:7" x14ac:dyDescent="0.2">
      <c r="B35" s="40" t="str">
        <f>"10/07/2025"</f>
        <v>10/07/2025</v>
      </c>
      <c r="C35" s="40" t="str">
        <f>"9"</f>
        <v>9</v>
      </c>
      <c r="D35" s="40"/>
      <c r="E35" s="43" t="str">
        <f>"128.13677"</f>
        <v>128.13677</v>
      </c>
      <c r="F35" s="40"/>
      <c r="G35" s="44" t="str">
        <f>" 1.05533"</f>
        <v xml:space="preserve"> 1.05533</v>
      </c>
    </row>
    <row r="36" spans="2:7" x14ac:dyDescent="0.2">
      <c r="B36" s="40" t="str">
        <f>"11/07/2025"</f>
        <v>11/07/2025</v>
      </c>
      <c r="C36" s="40" t="str">
        <f>"10"</f>
        <v>10</v>
      </c>
      <c r="D36" s="40"/>
      <c r="E36" s="43" t="str">
        <f>"128.13419"</f>
        <v>128.13419</v>
      </c>
      <c r="F36" s="40"/>
      <c r="G36" s="44" t="str">
        <f>" 1.05531"</f>
        <v xml:space="preserve"> 1.05531</v>
      </c>
    </row>
    <row r="37" spans="2:7" x14ac:dyDescent="0.2">
      <c r="B37" s="40" t="str">
        <f>"12/07/2025"</f>
        <v>12/07/2025</v>
      </c>
      <c r="C37" s="40" t="str">
        <f>"11"</f>
        <v>11</v>
      </c>
      <c r="D37" s="40"/>
      <c r="E37" s="43" t="str">
        <f>"128.13161"</f>
        <v>128.13161</v>
      </c>
      <c r="F37" s="40"/>
      <c r="G37" s="44" t="str">
        <f>" 1.05529"</f>
        <v xml:space="preserve"> 1.05529</v>
      </c>
    </row>
    <row r="38" spans="2:7" x14ac:dyDescent="0.2">
      <c r="B38" s="40" t="str">
        <f>"13/07/2025"</f>
        <v>13/07/2025</v>
      </c>
      <c r="C38" s="40" t="str">
        <f>"12"</f>
        <v>12</v>
      </c>
      <c r="D38" s="40"/>
      <c r="E38" s="43" t="str">
        <f>"128.12903"</f>
        <v>128.12903</v>
      </c>
      <c r="F38" s="40"/>
      <c r="G38" s="44" t="str">
        <f>" 1.05527"</f>
        <v xml:space="preserve"> 1.05527</v>
      </c>
    </row>
    <row r="39" spans="2:7" x14ac:dyDescent="0.2">
      <c r="B39" s="40" t="str">
        <f>"14/07/2025"</f>
        <v>14/07/2025</v>
      </c>
      <c r="C39" s="40" t="str">
        <f>"13"</f>
        <v>13</v>
      </c>
      <c r="D39" s="40"/>
      <c r="E39" s="43" t="str">
        <f>"128.12645"</f>
        <v>128.12645</v>
      </c>
      <c r="F39" s="40"/>
      <c r="G39" s="44" t="str">
        <f>" 1.05524"</f>
        <v xml:space="preserve"> 1.05524</v>
      </c>
    </row>
    <row r="40" spans="2:7" x14ac:dyDescent="0.2">
      <c r="B40" s="40" t="str">
        <f>"15/07/2025"</f>
        <v>15/07/2025</v>
      </c>
      <c r="C40" s="40" t="str">
        <f>"14"</f>
        <v>14</v>
      </c>
      <c r="D40" s="40"/>
      <c r="E40" s="43" t="str">
        <f>"128.12387"</f>
        <v>128.12387</v>
      </c>
      <c r="F40" s="40"/>
      <c r="G40" s="44" t="str">
        <f>" 1.05522"</f>
        <v xml:space="preserve"> 1.05522</v>
      </c>
    </row>
    <row r="41" spans="2:7" x14ac:dyDescent="0.2">
      <c r="B41" s="40" t="str">
        <f>"16/07/2025"</f>
        <v>16/07/2025</v>
      </c>
      <c r="C41" s="40" t="str">
        <f>"15"</f>
        <v>15</v>
      </c>
      <c r="D41" s="40"/>
      <c r="E41" s="43" t="str">
        <f>"128.12129"</f>
        <v>128.12129</v>
      </c>
      <c r="F41" s="40"/>
      <c r="G41" s="44" t="str">
        <f>" 1.05520"</f>
        <v xml:space="preserve"> 1.05520</v>
      </c>
    </row>
    <row r="42" spans="2:7" x14ac:dyDescent="0.2">
      <c r="B42" s="40" t="str">
        <f>"17/07/2025"</f>
        <v>17/07/2025</v>
      </c>
      <c r="C42" s="40" t="str">
        <f>"16"</f>
        <v>16</v>
      </c>
      <c r="D42" s="40"/>
      <c r="E42" s="43" t="str">
        <f>"128.11871"</f>
        <v>128.11871</v>
      </c>
      <c r="F42" s="40"/>
      <c r="G42" s="44" t="str">
        <f>" 1.05518"</f>
        <v xml:space="preserve"> 1.05518</v>
      </c>
    </row>
    <row r="43" spans="2:7" x14ac:dyDescent="0.2">
      <c r="B43" s="40" t="str">
        <f>"18/07/2025"</f>
        <v>18/07/2025</v>
      </c>
      <c r="C43" s="40" t="str">
        <f>"17"</f>
        <v>17</v>
      </c>
      <c r="D43" s="40"/>
      <c r="E43" s="43" t="str">
        <f>"128.11613"</f>
        <v>128.11613</v>
      </c>
      <c r="F43" s="40"/>
      <c r="G43" s="44" t="str">
        <f>" 1.05516"</f>
        <v xml:space="preserve"> 1.05516</v>
      </c>
    </row>
    <row r="44" spans="2:7" x14ac:dyDescent="0.2">
      <c r="B44" s="40" t="str">
        <f>"19/07/2025"</f>
        <v>19/07/2025</v>
      </c>
      <c r="C44" s="40" t="str">
        <f>"18"</f>
        <v>18</v>
      </c>
      <c r="D44" s="40"/>
      <c r="E44" s="43" t="str">
        <f>"128.11355"</f>
        <v>128.11355</v>
      </c>
      <c r="F44" s="40"/>
      <c r="G44" s="44" t="str">
        <f>" 1.05514"</f>
        <v xml:space="preserve"> 1.05514</v>
      </c>
    </row>
    <row r="45" spans="2:7" x14ac:dyDescent="0.2">
      <c r="B45" s="40" t="str">
        <f>"20/07/2025"</f>
        <v>20/07/2025</v>
      </c>
      <c r="C45" s="40" t="str">
        <f>"19"</f>
        <v>19</v>
      </c>
      <c r="D45" s="40"/>
      <c r="E45" s="43" t="str">
        <f>"128.11097"</f>
        <v>128.11097</v>
      </c>
      <c r="F45" s="40"/>
      <c r="G45" s="44" t="str">
        <f>" 1.05512"</f>
        <v xml:space="preserve"> 1.05512</v>
      </c>
    </row>
    <row r="46" spans="2:7" x14ac:dyDescent="0.2">
      <c r="B46" s="40" t="str">
        <f>"21/07/2025"</f>
        <v>21/07/2025</v>
      </c>
      <c r="C46" s="40" t="str">
        <f>"20"</f>
        <v>20</v>
      </c>
      <c r="D46" s="40"/>
      <c r="E46" s="43" t="str">
        <f>"128.10839"</f>
        <v>128.10839</v>
      </c>
      <c r="F46" s="40"/>
      <c r="G46" s="44" t="str">
        <f>" 1.05510"</f>
        <v xml:space="preserve"> 1.05510</v>
      </c>
    </row>
    <row r="47" spans="2:7" x14ac:dyDescent="0.2">
      <c r="B47" s="40" t="str">
        <f>"22/07/2025"</f>
        <v>22/07/2025</v>
      </c>
      <c r="C47" s="40" t="str">
        <f>"21"</f>
        <v>21</v>
      </c>
      <c r="D47" s="40"/>
      <c r="E47" s="43" t="str">
        <f>"128.10581"</f>
        <v>128.10581</v>
      </c>
      <c r="F47" s="40"/>
      <c r="G47" s="44" t="str">
        <f>" 1.05507"</f>
        <v xml:space="preserve"> 1.05507</v>
      </c>
    </row>
    <row r="48" spans="2:7" x14ac:dyDescent="0.2">
      <c r="B48" s="40" t="str">
        <f>"23/07/2025"</f>
        <v>23/07/2025</v>
      </c>
      <c r="C48" s="40" t="str">
        <f>"22"</f>
        <v>22</v>
      </c>
      <c r="D48" s="40"/>
      <c r="E48" s="43" t="str">
        <f>"128.10323"</f>
        <v>128.10323</v>
      </c>
      <c r="F48" s="40"/>
      <c r="G48" s="44" t="str">
        <f>" 1.05505"</f>
        <v xml:space="preserve"> 1.05505</v>
      </c>
    </row>
    <row r="49" spans="1:7" x14ac:dyDescent="0.2">
      <c r="B49" s="40" t="str">
        <f>"24/07/2025"</f>
        <v>24/07/2025</v>
      </c>
      <c r="C49" s="40" t="str">
        <f>"23"</f>
        <v>23</v>
      </c>
      <c r="D49" s="40"/>
      <c r="E49" s="43" t="str">
        <f>"128.10065"</f>
        <v>128.10065</v>
      </c>
      <c r="F49" s="40"/>
      <c r="G49" s="44" t="str">
        <f>" 1.05503"</f>
        <v xml:space="preserve"> 1.05503</v>
      </c>
    </row>
    <row r="50" spans="1:7" x14ac:dyDescent="0.2">
      <c r="B50" s="40" t="str">
        <f>"25/07/2025"</f>
        <v>25/07/2025</v>
      </c>
      <c r="C50" s="40" t="str">
        <f>"24"</f>
        <v>24</v>
      </c>
      <c r="D50" s="40"/>
      <c r="E50" s="43" t="str">
        <f>"128.09806"</f>
        <v>128.09806</v>
      </c>
      <c r="F50" s="40"/>
      <c r="G50" s="44" t="str">
        <f>" 1.05501"</f>
        <v xml:space="preserve"> 1.05501</v>
      </c>
    </row>
    <row r="51" spans="1:7" x14ac:dyDescent="0.2">
      <c r="B51" s="40" t="str">
        <f>"26/07/2025"</f>
        <v>26/07/2025</v>
      </c>
      <c r="C51" s="40" t="str">
        <f>"25"</f>
        <v>25</v>
      </c>
      <c r="D51" s="40"/>
      <c r="E51" s="43" t="str">
        <f>"128.09548"</f>
        <v>128.09548</v>
      </c>
      <c r="F51" s="40"/>
      <c r="G51" s="44" t="str">
        <f>" 1.05499"</f>
        <v xml:space="preserve"> 1.05499</v>
      </c>
    </row>
    <row r="52" spans="1:7" x14ac:dyDescent="0.2">
      <c r="B52" s="40" t="str">
        <f>"27/07/2025"</f>
        <v>27/07/2025</v>
      </c>
      <c r="C52" s="40" t="str">
        <f>"26"</f>
        <v>26</v>
      </c>
      <c r="D52" s="40"/>
      <c r="E52" s="43" t="str">
        <f>"128.09290"</f>
        <v>128.09290</v>
      </c>
      <c r="F52" s="40"/>
      <c r="G52" s="44" t="str">
        <f>" 1.05497"</f>
        <v xml:space="preserve"> 1.05497</v>
      </c>
    </row>
    <row r="53" spans="1:7" x14ac:dyDescent="0.2">
      <c r="B53" s="40" t="str">
        <f>"28/07/2025"</f>
        <v>28/07/2025</v>
      </c>
      <c r="C53" s="40" t="str">
        <f>"27"</f>
        <v>27</v>
      </c>
      <c r="D53" s="40"/>
      <c r="E53" s="43" t="str">
        <f>"128.09032"</f>
        <v>128.09032</v>
      </c>
      <c r="F53" s="40"/>
      <c r="G53" s="44" t="str">
        <f>" 1.05495"</f>
        <v xml:space="preserve"> 1.05495</v>
      </c>
    </row>
    <row r="54" spans="1:7" x14ac:dyDescent="0.2">
      <c r="B54" s="40" t="str">
        <f>"29/07/2025"</f>
        <v>29/07/2025</v>
      </c>
      <c r="C54" s="40" t="str">
        <f>"28"</f>
        <v>28</v>
      </c>
      <c r="D54" s="40"/>
      <c r="E54" s="43" t="str">
        <f>"128.08774"</f>
        <v>128.08774</v>
      </c>
      <c r="F54" s="40"/>
      <c r="G54" s="44" t="str">
        <f>" 1.05493"</f>
        <v xml:space="preserve"> 1.05493</v>
      </c>
    </row>
    <row r="55" spans="1:7" x14ac:dyDescent="0.2">
      <c r="B55" s="40" t="str">
        <f>"30/07/2025"</f>
        <v>30/07/2025</v>
      </c>
      <c r="C55" s="40" t="str">
        <f>"29"</f>
        <v>29</v>
      </c>
      <c r="D55" s="40"/>
      <c r="E55" s="43" t="str">
        <f>"128.08516"</f>
        <v>128.08516</v>
      </c>
      <c r="F55" s="40"/>
      <c r="G55" s="44" t="str">
        <f>" 1.05490"</f>
        <v xml:space="preserve"> 1.05490</v>
      </c>
    </row>
    <row r="56" spans="1:7" x14ac:dyDescent="0.2">
      <c r="B56" s="39" t="str">
        <f>"31/07/2025"</f>
        <v>31/07/2025</v>
      </c>
      <c r="C56" s="39" t="str">
        <f>"30"</f>
        <v>30</v>
      </c>
      <c r="D56" s="39"/>
      <c r="E56" s="42" t="str">
        <f>"128.08258"</f>
        <v>128.08258</v>
      </c>
      <c r="F56" s="39"/>
      <c r="G56" s="41" t="str">
        <f>" 1.05488"</f>
        <v xml:space="preserve"> 1.05488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2025-06-23T08:18:42Z</cp:lastPrinted>
  <dcterms:created xsi:type="dcterms:W3CDTF">2025-06-23T08:18:36Z</dcterms:created>
  <dcterms:modified xsi:type="dcterms:W3CDTF">2025-06-23T08:18:42Z</dcterms:modified>
</cp:coreProperties>
</file>