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29DFF7B4-7A07-4908-AC55-723E59132609}" xr6:coauthVersionLast="47" xr6:coauthVersionMax="47" xr10:uidLastSave="{00000000-0000-0000-0000-000000000000}"/>
  <bookViews>
    <workbookView xWindow="-120" yWindow="-120" windowWidth="20730" windowHeight="11160" xr2:uid="{7011C7F9-C9A2-4519-8032-1480257F288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" l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<sst xmlns="http://schemas.openxmlformats.org/spreadsheetml/2006/main" count="29" uniqueCount="25">
  <si>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FR0013327491 - FRANCE OAT 0.10 25-07-2017 -         25/07/2036 STATE OF THE FRENCH       REPUBLIC                             </t>
  </si>
  <si>
    <t>Calcolo del Coefficiente di Indicizzazione relativo al mese di GIUGNO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</si>
  <si>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</si>
  <si>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</si>
  <si>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</si>
  <si>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</si>
  <si>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</si>
  <si>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</si>
  <si>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</si>
  <si>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</si>
  <si>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MAGGIO   </t>
  </si>
  <si>
    <t xml:space="preserve">APRILE   </t>
  </si>
  <si>
    <t>riferimento</t>
  </si>
  <si>
    <t xml:space="preserve">GIUGNO   </t>
  </si>
  <si>
    <t>IE m - 3</t>
  </si>
  <si>
    <t xml:space="preserve"> INDICE DEFINITIVO APRILE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</si>
  <si>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</si>
  <si>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</si>
  <si>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</si>
  <si>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</si>
  <si>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</si>
  <si>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</si>
  <si>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19/05/2025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</si>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</sst>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E9438-90CA-45DD-91E3-3976FC038559}">
  <sheetPr>
    <pageSetUpPr fitToPage="1"/>
  </sheetPr>
  <dimension ref="A2:G60"/>
  <sheetViews>
    <sheetView tabSelected="1" topLeftCell="A40" workbookViewId="0">
      <selection activeCell="B60" sqref="B60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"25/07/17"</f>
        <v>25/07/17</v>
      </c>
      <c r="B12" s="14" t="str">
        <f>"101.96"</f>
        <v>101.96</v>
      </c>
      <c r="C12" s="14" t="str">
        <f>"101.84"</f>
        <v>101.84</v>
      </c>
      <c r="D12" s="14" t="str">
        <f>"24"</f>
        <v>24</v>
      </c>
      <c r="E12" s="14" t="str">
        <f>"31"</f>
        <v>31</v>
      </c>
      <c r="F12" s="14"/>
      <c r="G12" s="13" t="str">
        <f>"101.86710"</f>
        <v>101.86710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"127.43"</f>
        <v>127.43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"128.16"</f>
        <v>128.16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30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"01/06/2025"</f>
        <v>01/06/2025</v>
      </c>
      <c r="C26" s="40" t="str">
        <f>"0"</f>
        <v>0</v>
      </c>
      <c r="D26" s="40"/>
      <c r="E26" s="43" t="str">
        <f>"127.43000"</f>
        <v>127.43000</v>
      </c>
      <c r="F26" s="40"/>
      <c r="G26" s="44" t="str">
        <f>" 1.25094"</f>
        <v xml:space="preserve"> 1.25094</v>
      </c>
    </row>
    <row r="27" spans="1:7" x14ac:dyDescent="0.2">
      <c r="B27" s="40" t="str">
        <f>"02/06/2025"</f>
        <v>02/06/2025</v>
      </c>
      <c r="C27" s="40" t="str">
        <f>"1"</f>
        <v>1</v>
      </c>
      <c r="D27" s="40"/>
      <c r="E27" s="43" t="str">
        <f>"127.45433"</f>
        <v>127.45433</v>
      </c>
      <c r="F27" s="40"/>
      <c r="G27" s="44" t="str">
        <f>" 1.25118"</f>
        <v xml:space="preserve"> 1.25118</v>
      </c>
    </row>
    <row r="28" spans="1:7" x14ac:dyDescent="0.2">
      <c r="B28" s="40" t="str">
        <f>"03/06/2025"</f>
        <v>03/06/2025</v>
      </c>
      <c r="C28" s="40" t="str">
        <f>"2"</f>
        <v>2</v>
      </c>
      <c r="D28" s="40"/>
      <c r="E28" s="43" t="str">
        <f>"127.47867"</f>
        <v>127.47867</v>
      </c>
      <c r="F28" s="40"/>
      <c r="G28" s="44" t="str">
        <f>" 1.25142"</f>
        <v xml:space="preserve"> 1.25142</v>
      </c>
    </row>
    <row r="29" spans="1:7" x14ac:dyDescent="0.2">
      <c r="B29" s="40" t="str">
        <f>"04/06/2025"</f>
        <v>04/06/2025</v>
      </c>
      <c r="C29" s="40" t="str">
        <f>"3"</f>
        <v>3</v>
      </c>
      <c r="D29" s="40"/>
      <c r="E29" s="43" t="str">
        <f>"127.50300"</f>
        <v>127.50300</v>
      </c>
      <c r="F29" s="40"/>
      <c r="G29" s="44" t="str">
        <f>" 1.25166"</f>
        <v xml:space="preserve"> 1.25166</v>
      </c>
    </row>
    <row r="30" spans="1:7" x14ac:dyDescent="0.2">
      <c r="B30" s="40" t="str">
        <f>"05/06/2025"</f>
        <v>05/06/2025</v>
      </c>
      <c r="C30" s="40" t="str">
        <f>"4"</f>
        <v>4</v>
      </c>
      <c r="D30" s="40"/>
      <c r="E30" s="43" t="str">
        <f>"127.52733"</f>
        <v>127.52733</v>
      </c>
      <c r="F30" s="40"/>
      <c r="G30" s="44" t="str">
        <f>" 1.25190"</f>
        <v xml:space="preserve"> 1.25190</v>
      </c>
    </row>
    <row r="31" spans="1:7" x14ac:dyDescent="0.2">
      <c r="B31" s="40" t="str">
        <f>"06/06/2025"</f>
        <v>06/06/2025</v>
      </c>
      <c r="C31" s="40" t="str">
        <f>"5"</f>
        <v>5</v>
      </c>
      <c r="D31" s="40"/>
      <c r="E31" s="43" t="str">
        <f>"127.55167"</f>
        <v>127.55167</v>
      </c>
      <c r="F31" s="40"/>
      <c r="G31" s="44" t="str">
        <f>" 1.25214"</f>
        <v xml:space="preserve"> 1.25214</v>
      </c>
    </row>
    <row r="32" spans="1:7" x14ac:dyDescent="0.2">
      <c r="B32" s="40" t="str">
        <f>"07/06/2025"</f>
        <v>07/06/2025</v>
      </c>
      <c r="C32" s="40" t="str">
        <f>"6"</f>
        <v>6</v>
      </c>
      <c r="D32" s="40"/>
      <c r="E32" s="43" t="str">
        <f>"127.57600"</f>
        <v>127.57600</v>
      </c>
      <c r="F32" s="40"/>
      <c r="G32" s="44" t="str">
        <f>" 1.25238"</f>
        <v xml:space="preserve"> 1.25238</v>
      </c>
    </row>
    <row r="33" spans="2:7" x14ac:dyDescent="0.2">
      <c r="B33" s="40" t="str">
        <f>"08/06/2025"</f>
        <v>08/06/2025</v>
      </c>
      <c r="C33" s="40" t="str">
        <f>"7"</f>
        <v>7</v>
      </c>
      <c r="D33" s="40"/>
      <c r="E33" s="43" t="str">
        <f>"127.60033"</f>
        <v>127.60033</v>
      </c>
      <c r="F33" s="40"/>
      <c r="G33" s="44" t="str">
        <f>" 1.25262"</f>
        <v xml:space="preserve"> 1.25262</v>
      </c>
    </row>
    <row r="34" spans="2:7" x14ac:dyDescent="0.2">
      <c r="B34" s="40" t="str">
        <f>"09/06/2025"</f>
        <v>09/06/2025</v>
      </c>
      <c r="C34" s="40" t="str">
        <f>"8"</f>
        <v>8</v>
      </c>
      <c r="D34" s="40"/>
      <c r="E34" s="43" t="str">
        <f>"127.62467"</f>
        <v>127.62467</v>
      </c>
      <c r="F34" s="40"/>
      <c r="G34" s="44" t="str">
        <f>" 1.25285"</f>
        <v xml:space="preserve"> 1.25285</v>
      </c>
    </row>
    <row r="35" spans="2:7" x14ac:dyDescent="0.2">
      <c r="B35" s="40" t="str">
        <f>"10/06/2025"</f>
        <v>10/06/2025</v>
      </c>
      <c r="C35" s="40" t="str">
        <f>"9"</f>
        <v>9</v>
      </c>
      <c r="D35" s="40"/>
      <c r="E35" s="43" t="str">
        <f>"127.64900"</f>
        <v>127.64900</v>
      </c>
      <c r="F35" s="40"/>
      <c r="G35" s="44" t="str">
        <f>" 1.25309"</f>
        <v xml:space="preserve"> 1.25309</v>
      </c>
    </row>
    <row r="36" spans="2:7" x14ac:dyDescent="0.2">
      <c r="B36" s="40" t="str">
        <f>"11/06/2025"</f>
        <v>11/06/2025</v>
      </c>
      <c r="C36" s="40" t="str">
        <f>"10"</f>
        <v>10</v>
      </c>
      <c r="D36" s="40"/>
      <c r="E36" s="43" t="str">
        <f>"127.67333"</f>
        <v>127.67333</v>
      </c>
      <c r="F36" s="40"/>
      <c r="G36" s="44" t="str">
        <f>" 1.25333"</f>
        <v xml:space="preserve"> 1.25333</v>
      </c>
    </row>
    <row r="37" spans="2:7" x14ac:dyDescent="0.2">
      <c r="B37" s="40" t="str">
        <f>"12/06/2025"</f>
        <v>12/06/2025</v>
      </c>
      <c r="C37" s="40" t="str">
        <f>"11"</f>
        <v>11</v>
      </c>
      <c r="D37" s="40"/>
      <c r="E37" s="43" t="str">
        <f>"127.69767"</f>
        <v>127.69767</v>
      </c>
      <c r="F37" s="40"/>
      <c r="G37" s="44" t="str">
        <f>" 1.25357"</f>
        <v xml:space="preserve"> 1.25357</v>
      </c>
    </row>
    <row r="38" spans="2:7" x14ac:dyDescent="0.2">
      <c r="B38" s="40" t="str">
        <f>"13/06/2025"</f>
        <v>13/06/2025</v>
      </c>
      <c r="C38" s="40" t="str">
        <f>"12"</f>
        <v>12</v>
      </c>
      <c r="D38" s="40"/>
      <c r="E38" s="43" t="str">
        <f>"127.72200"</f>
        <v>127.72200</v>
      </c>
      <c r="F38" s="40"/>
      <c r="G38" s="44" t="str">
        <f>" 1.25381"</f>
        <v xml:space="preserve"> 1.25381</v>
      </c>
    </row>
    <row r="39" spans="2:7" x14ac:dyDescent="0.2">
      <c r="B39" s="40" t="str">
        <f>"14/06/2025"</f>
        <v>14/06/2025</v>
      </c>
      <c r="C39" s="40" t="str">
        <f>"13"</f>
        <v>13</v>
      </c>
      <c r="D39" s="40"/>
      <c r="E39" s="43" t="str">
        <f>"127.74633"</f>
        <v>127.74633</v>
      </c>
      <c r="F39" s="40"/>
      <c r="G39" s="44" t="str">
        <f>" 1.25405"</f>
        <v xml:space="preserve"> 1.25405</v>
      </c>
    </row>
    <row r="40" spans="2:7" x14ac:dyDescent="0.2">
      <c r="B40" s="40" t="str">
        <f>"15/06/2025"</f>
        <v>15/06/2025</v>
      </c>
      <c r="C40" s="40" t="str">
        <f>"14"</f>
        <v>14</v>
      </c>
      <c r="D40" s="40"/>
      <c r="E40" s="43" t="str">
        <f>"127.77067"</f>
        <v>127.77067</v>
      </c>
      <c r="F40" s="40"/>
      <c r="G40" s="44" t="str">
        <f>" 1.25429"</f>
        <v xml:space="preserve"> 1.25429</v>
      </c>
    </row>
    <row r="41" spans="2:7" x14ac:dyDescent="0.2">
      <c r="B41" s="40" t="str">
        <f>"16/06/2025"</f>
        <v>16/06/2025</v>
      </c>
      <c r="C41" s="40" t="str">
        <f>"15"</f>
        <v>15</v>
      </c>
      <c r="D41" s="40"/>
      <c r="E41" s="43" t="str">
        <f>"127.79500"</f>
        <v>127.79500</v>
      </c>
      <c r="F41" s="40"/>
      <c r="G41" s="44" t="str">
        <f>" 1.25453"</f>
        <v xml:space="preserve"> 1.25453</v>
      </c>
    </row>
    <row r="42" spans="2:7" x14ac:dyDescent="0.2">
      <c r="B42" s="40" t="str">
        <f>"17/06/2025"</f>
        <v>17/06/2025</v>
      </c>
      <c r="C42" s="40" t="str">
        <f>"16"</f>
        <v>16</v>
      </c>
      <c r="D42" s="40"/>
      <c r="E42" s="43" t="str">
        <f>"127.81933"</f>
        <v>127.81933</v>
      </c>
      <c r="F42" s="40"/>
      <c r="G42" s="44" t="str">
        <f>" 1.25477"</f>
        <v xml:space="preserve"> 1.25477</v>
      </c>
    </row>
    <row r="43" spans="2:7" x14ac:dyDescent="0.2">
      <c r="B43" s="40" t="str">
        <f>"18/06/2025"</f>
        <v>18/06/2025</v>
      </c>
      <c r="C43" s="40" t="str">
        <f>"17"</f>
        <v>17</v>
      </c>
      <c r="D43" s="40"/>
      <c r="E43" s="43" t="str">
        <f>"127.84367"</f>
        <v>127.84367</v>
      </c>
      <c r="F43" s="40"/>
      <c r="G43" s="44" t="str">
        <f>" 1.25500"</f>
        <v xml:space="preserve"> 1.25500</v>
      </c>
    </row>
    <row r="44" spans="2:7" x14ac:dyDescent="0.2">
      <c r="B44" s="40" t="str">
        <f>"19/06/2025"</f>
        <v>19/06/2025</v>
      </c>
      <c r="C44" s="40" t="str">
        <f>"18"</f>
        <v>18</v>
      </c>
      <c r="D44" s="40"/>
      <c r="E44" s="43" t="str">
        <f>"127.86800"</f>
        <v>127.86800</v>
      </c>
      <c r="F44" s="40"/>
      <c r="G44" s="44" t="str">
        <f>" 1.25524"</f>
        <v xml:space="preserve"> 1.25524</v>
      </c>
    </row>
    <row r="45" spans="2:7" x14ac:dyDescent="0.2">
      <c r="B45" s="40" t="str">
        <f>"20/06/2025"</f>
        <v>20/06/2025</v>
      </c>
      <c r="C45" s="40" t="str">
        <f>"19"</f>
        <v>19</v>
      </c>
      <c r="D45" s="40"/>
      <c r="E45" s="43" t="str">
        <f>"127.89233"</f>
        <v>127.89233</v>
      </c>
      <c r="F45" s="40"/>
      <c r="G45" s="44" t="str">
        <f>" 1.25548"</f>
        <v xml:space="preserve"> 1.25548</v>
      </c>
    </row>
    <row r="46" spans="2:7" x14ac:dyDescent="0.2">
      <c r="B46" s="40" t="str">
        <f>"21/06/2025"</f>
        <v>21/06/2025</v>
      </c>
      <c r="C46" s="40" t="str">
        <f>"20"</f>
        <v>20</v>
      </c>
      <c r="D46" s="40"/>
      <c r="E46" s="43" t="str">
        <f>"127.91667"</f>
        <v>127.91667</v>
      </c>
      <c r="F46" s="40"/>
      <c r="G46" s="44" t="str">
        <f>" 1.25572"</f>
        <v xml:space="preserve"> 1.25572</v>
      </c>
    </row>
    <row r="47" spans="2:7" x14ac:dyDescent="0.2">
      <c r="B47" s="40" t="str">
        <f>"22/06/2025"</f>
        <v>22/06/2025</v>
      </c>
      <c r="C47" s="40" t="str">
        <f>"21"</f>
        <v>21</v>
      </c>
      <c r="D47" s="40"/>
      <c r="E47" s="43" t="str">
        <f>"127.94100"</f>
        <v>127.94100</v>
      </c>
      <c r="F47" s="40"/>
      <c r="G47" s="44" t="str">
        <f>" 1.25596"</f>
        <v xml:space="preserve"> 1.25596</v>
      </c>
    </row>
    <row r="48" spans="2:7" x14ac:dyDescent="0.2">
      <c r="B48" s="40" t="str">
        <f>"23/06/2025"</f>
        <v>23/06/2025</v>
      </c>
      <c r="C48" s="40" t="str">
        <f>"22"</f>
        <v>22</v>
      </c>
      <c r="D48" s="40"/>
      <c r="E48" s="43" t="str">
        <f>"127.96533"</f>
        <v>127.96533</v>
      </c>
      <c r="F48" s="40"/>
      <c r="G48" s="44" t="str">
        <f>" 1.25620"</f>
        <v xml:space="preserve"> 1.25620</v>
      </c>
    </row>
    <row r="49" spans="1:7" x14ac:dyDescent="0.2">
      <c r="B49" s="40" t="str">
        <f>"24/06/2025"</f>
        <v>24/06/2025</v>
      </c>
      <c r="C49" s="40" t="str">
        <f>"23"</f>
        <v>23</v>
      </c>
      <c r="D49" s="40"/>
      <c r="E49" s="43" t="str">
        <f>"127.98967"</f>
        <v>127.98967</v>
      </c>
      <c r="F49" s="40"/>
      <c r="G49" s="44" t="str">
        <f>" 1.25644"</f>
        <v xml:space="preserve"> 1.25644</v>
      </c>
    </row>
    <row r="50" spans="1:7" x14ac:dyDescent="0.2">
      <c r="B50" s="40" t="str">
        <f>"25/06/2025"</f>
        <v>25/06/2025</v>
      </c>
      <c r="C50" s="40" t="str">
        <f>"24"</f>
        <v>24</v>
      </c>
      <c r="D50" s="40"/>
      <c r="E50" s="43" t="str">
        <f>"128.01400"</f>
        <v>128.01400</v>
      </c>
      <c r="F50" s="40"/>
      <c r="G50" s="44" t="str">
        <f>" 1.25668"</f>
        <v xml:space="preserve"> 1.25668</v>
      </c>
    </row>
    <row r="51" spans="1:7" x14ac:dyDescent="0.2">
      <c r="B51" s="40" t="str">
        <f>"26/06/2025"</f>
        <v>26/06/2025</v>
      </c>
      <c r="C51" s="40" t="str">
        <f>"25"</f>
        <v>25</v>
      </c>
      <c r="D51" s="40"/>
      <c r="E51" s="43" t="str">
        <f>"128.03833"</f>
        <v>128.03833</v>
      </c>
      <c r="F51" s="40"/>
      <c r="G51" s="44" t="str">
        <f>" 1.25692"</f>
        <v xml:space="preserve"> 1.25692</v>
      </c>
    </row>
    <row r="52" spans="1:7" x14ac:dyDescent="0.2">
      <c r="B52" s="40" t="str">
        <f>"27/06/2025"</f>
        <v>27/06/2025</v>
      </c>
      <c r="C52" s="40" t="str">
        <f>"26"</f>
        <v>26</v>
      </c>
      <c r="D52" s="40"/>
      <c r="E52" s="43" t="str">
        <f>"128.06267"</f>
        <v>128.06267</v>
      </c>
      <c r="F52" s="40"/>
      <c r="G52" s="44" t="str">
        <f>" 1.25715"</f>
        <v xml:space="preserve"> 1.25715</v>
      </c>
    </row>
    <row r="53" spans="1:7" x14ac:dyDescent="0.2">
      <c r="B53" s="40" t="str">
        <f>"28/06/2025"</f>
        <v>28/06/2025</v>
      </c>
      <c r="C53" s="40" t="str">
        <f>"27"</f>
        <v>27</v>
      </c>
      <c r="D53" s="40"/>
      <c r="E53" s="43" t="str">
        <f>"128.08700"</f>
        <v>128.08700</v>
      </c>
      <c r="F53" s="40"/>
      <c r="G53" s="44" t="str">
        <f>" 1.25739"</f>
        <v xml:space="preserve"> 1.25739</v>
      </c>
    </row>
    <row r="54" spans="1:7" x14ac:dyDescent="0.2">
      <c r="B54" s="40" t="str">
        <f>"29/06/2025"</f>
        <v>29/06/2025</v>
      </c>
      <c r="C54" s="40" t="str">
        <f>"28"</f>
        <v>28</v>
      </c>
      <c r="D54" s="40"/>
      <c r="E54" s="43" t="str">
        <f>"128.11133"</f>
        <v>128.11133</v>
      </c>
      <c r="F54" s="40"/>
      <c r="G54" s="44" t="str">
        <f>" 1.25763"</f>
        <v xml:space="preserve"> 1.25763</v>
      </c>
    </row>
    <row r="55" spans="1:7" x14ac:dyDescent="0.2">
      <c r="B55" s="39" t="str">
        <f>"30/06/2025"</f>
        <v>30/06/2025</v>
      </c>
      <c r="C55" s="39" t="str">
        <f>"29"</f>
        <v>29</v>
      </c>
      <c r="D55" s="39"/>
      <c r="E55" s="42" t="str">
        <f>"128.13567"</f>
        <v>128.13567</v>
      </c>
      <c r="F55" s="39"/>
      <c r="G55" s="41" t="str">
        <f>" 1.25787"</f>
        <v xml:space="preserve"> 1.25787</v>
      </c>
    </row>
    <row r="58" spans="1:7" ht="23.25" x14ac:dyDescent="0.35">
      <c r="A58" s="45" t="s">
        <v>22</v>
      </c>
      <c r="B58" s="46" t="s">
        <v>23</v>
      </c>
    </row>
    <row r="60" spans="1:7" ht="23.25" x14ac:dyDescent="0.35">
      <c r="A60" s="45" t="s">
        <v>22</v>
      </c>
      <c r="B60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2025-05-19T10:03:06Z</cp:lastPrinted>
  <dcterms:created xsi:type="dcterms:W3CDTF">2025-05-19T10:03:00Z</dcterms:created>
  <dcterms:modified xsi:type="dcterms:W3CDTF">2025-05-19T10:03:07Z</dcterms:modified>
</cp:coreProperties>
</file>