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5129E7CB-697D-4EBB-8ECF-DF7451F0DE5D}" xr6:coauthVersionLast="47" xr6:coauthVersionMax="47" xr10:uidLastSave="{00000000-0000-0000-0000-000000000000}"/>
  <bookViews>
    <workbookView xWindow="-120" yWindow="-120" windowWidth="20730" windowHeight="11160" xr2:uid="{B0AE6DE0-FDBA-4834-AC46-970E621804A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<sst xmlns="http://schemas.openxmlformats.org/spreadsheetml/2006/main" count="29" uniqueCount="24">
  <si>
    <t xml:space="preserve">FR0014001N38 - OATEI0.10%25JUL31                                                                                              </t>
  </si>
  <si>
    <t>Calcolo del Coefficiente di Indicizzazione relativo al mese di MAGGIO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</si>
  <si>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</si>
  <si>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</si>
  <si>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</si>
  <si>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</si>
  <si>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</si>
  <si>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</si>
  <si>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</si>
  <si>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</si>
  <si>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MAGGIO   </t>
  </si>
  <si>
    <t xml:space="preserve">APRILE   </t>
  </si>
  <si>
    <t>riferimento</t>
  </si>
  <si>
    <t>IE m - 3</t>
  </si>
  <si>
    <t xml:space="preserve"> INDICE DEFINITIVO MARZO 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</si>
  <si>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</si>
  <si>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</si>
  <si>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</si>
  <si>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</si>
  <si>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</si>
  <si>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</si>
  <si>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17/04/2025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</si>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</sst>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5B977-BC7E-4DB2-AF6E-6BD832B84FB1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"25/07/20"</f>
        <v>25/07/20</v>
      </c>
      <c r="B12" s="14" t="str">
        <f>"105.06"</f>
        <v>105.06</v>
      </c>
      <c r="C12" s="14" t="str">
        <f>"104.94"</f>
        <v>104.94</v>
      </c>
      <c r="D12" s="14" t="str">
        <f>"24"</f>
        <v>24</v>
      </c>
      <c r="E12" s="14" t="str">
        <f>"31"</f>
        <v>31</v>
      </c>
      <c r="F12" s="14"/>
      <c r="G12" s="13" t="str">
        <f>"104.96710"</f>
        <v>104.96710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10</v>
      </c>
      <c r="B18" s="24" t="s">
        <v>13</v>
      </c>
      <c r="C18" s="25" t="str">
        <f>"126.65"</f>
        <v>126.65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15</v>
      </c>
      <c r="C19" s="34" t="str">
        <f>"127.43"</f>
        <v>127.43</v>
      </c>
      <c r="D19" t="s">
        <v>14</v>
      </c>
      <c r="G19" s="18"/>
    </row>
    <row r="20" spans="1:7" ht="14.25" thickTop="1" thickBot="1" x14ac:dyDescent="0.25">
      <c r="A20" s="16"/>
      <c r="B20" s="32" t="s">
        <v>16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20</v>
      </c>
      <c r="C23" s="23" t="s">
        <v>19</v>
      </c>
      <c r="D23" s="23"/>
      <c r="E23" s="36" t="s">
        <v>18</v>
      </c>
      <c r="F23" s="23"/>
      <c r="G23" s="35" t="s">
        <v>17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"01/05/2025"</f>
        <v>01/05/2025</v>
      </c>
      <c r="C26" s="40" t="str">
        <f>"0"</f>
        <v>0</v>
      </c>
      <c r="D26" s="40"/>
      <c r="E26" s="43" t="str">
        <f>"126.65000"</f>
        <v>126.65000</v>
      </c>
      <c r="F26" s="40"/>
      <c r="G26" s="44" t="str">
        <f>" 1.20657"</f>
        <v xml:space="preserve"> 1.20657</v>
      </c>
    </row>
    <row r="27" spans="1:7" x14ac:dyDescent="0.2">
      <c r="B27" s="40" t="str">
        <f>"02/05/2025"</f>
        <v>02/05/2025</v>
      </c>
      <c r="C27" s="40" t="str">
        <f>"1"</f>
        <v>1</v>
      </c>
      <c r="D27" s="40"/>
      <c r="E27" s="43" t="str">
        <f>"126.67516"</f>
        <v>126.67516</v>
      </c>
      <c r="F27" s="40"/>
      <c r="G27" s="44" t="str">
        <f>" 1.20681"</f>
        <v xml:space="preserve"> 1.20681</v>
      </c>
    </row>
    <row r="28" spans="1:7" x14ac:dyDescent="0.2">
      <c r="B28" s="40" t="str">
        <f>"03/05/2025"</f>
        <v>03/05/2025</v>
      </c>
      <c r="C28" s="40" t="str">
        <f>"2"</f>
        <v>2</v>
      </c>
      <c r="D28" s="40"/>
      <c r="E28" s="43" t="str">
        <f>"126.70032"</f>
        <v>126.70032</v>
      </c>
      <c r="F28" s="40"/>
      <c r="G28" s="44" t="str">
        <f>" 1.20705"</f>
        <v xml:space="preserve"> 1.20705</v>
      </c>
    </row>
    <row r="29" spans="1:7" x14ac:dyDescent="0.2">
      <c r="B29" s="40" t="str">
        <f>"04/05/2025"</f>
        <v>04/05/2025</v>
      </c>
      <c r="C29" s="40" t="str">
        <f>"3"</f>
        <v>3</v>
      </c>
      <c r="D29" s="40"/>
      <c r="E29" s="43" t="str">
        <f>"126.72548"</f>
        <v>126.72548</v>
      </c>
      <c r="F29" s="40"/>
      <c r="G29" s="44" t="str">
        <f>" 1.20729"</f>
        <v xml:space="preserve"> 1.20729</v>
      </c>
    </row>
    <row r="30" spans="1:7" x14ac:dyDescent="0.2">
      <c r="B30" s="40" t="str">
        <f>"05/05/2025"</f>
        <v>05/05/2025</v>
      </c>
      <c r="C30" s="40" t="str">
        <f>"4"</f>
        <v>4</v>
      </c>
      <c r="D30" s="40"/>
      <c r="E30" s="43" t="str">
        <f>"126.75065"</f>
        <v>126.75065</v>
      </c>
      <c r="F30" s="40"/>
      <c r="G30" s="44" t="str">
        <f>" 1.20753"</f>
        <v xml:space="preserve"> 1.20753</v>
      </c>
    </row>
    <row r="31" spans="1:7" x14ac:dyDescent="0.2">
      <c r="B31" s="40" t="str">
        <f>"06/05/2025"</f>
        <v>06/05/2025</v>
      </c>
      <c r="C31" s="40" t="str">
        <f>"5"</f>
        <v>5</v>
      </c>
      <c r="D31" s="40"/>
      <c r="E31" s="43" t="str">
        <f>"126.77581"</f>
        <v>126.77581</v>
      </c>
      <c r="F31" s="40"/>
      <c r="G31" s="44" t="str">
        <f>" 1.20777"</f>
        <v xml:space="preserve"> 1.20777</v>
      </c>
    </row>
    <row r="32" spans="1:7" x14ac:dyDescent="0.2">
      <c r="B32" s="40" t="str">
        <f>"07/05/2025"</f>
        <v>07/05/2025</v>
      </c>
      <c r="C32" s="40" t="str">
        <f>"6"</f>
        <v>6</v>
      </c>
      <c r="D32" s="40"/>
      <c r="E32" s="43" t="str">
        <f>"126.80097"</f>
        <v>126.80097</v>
      </c>
      <c r="F32" s="40"/>
      <c r="G32" s="44" t="str">
        <f>" 1.20801"</f>
        <v xml:space="preserve"> 1.20801</v>
      </c>
    </row>
    <row r="33" spans="2:7" x14ac:dyDescent="0.2">
      <c r="B33" s="40" t="str">
        <f>"08/05/2025"</f>
        <v>08/05/2025</v>
      </c>
      <c r="C33" s="40" t="str">
        <f>"7"</f>
        <v>7</v>
      </c>
      <c r="D33" s="40"/>
      <c r="E33" s="43" t="str">
        <f>"126.82613"</f>
        <v>126.82613</v>
      </c>
      <c r="F33" s="40"/>
      <c r="G33" s="44" t="str">
        <f>" 1.20825"</f>
        <v xml:space="preserve"> 1.20825</v>
      </c>
    </row>
    <row r="34" spans="2:7" x14ac:dyDescent="0.2">
      <c r="B34" s="40" t="str">
        <f>"09/05/2025"</f>
        <v>09/05/2025</v>
      </c>
      <c r="C34" s="40" t="str">
        <f>"8"</f>
        <v>8</v>
      </c>
      <c r="D34" s="40"/>
      <c r="E34" s="43" t="str">
        <f>"126.85129"</f>
        <v>126.85129</v>
      </c>
      <c r="F34" s="40"/>
      <c r="G34" s="44" t="str">
        <f>" 1.20849"</f>
        <v xml:space="preserve"> 1.20849</v>
      </c>
    </row>
    <row r="35" spans="2:7" x14ac:dyDescent="0.2">
      <c r="B35" s="40" t="str">
        <f>"10/05/2025"</f>
        <v>10/05/2025</v>
      </c>
      <c r="C35" s="40" t="str">
        <f>"9"</f>
        <v>9</v>
      </c>
      <c r="D35" s="40"/>
      <c r="E35" s="43" t="str">
        <f>"126.87645"</f>
        <v>126.87645</v>
      </c>
      <c r="F35" s="40"/>
      <c r="G35" s="44" t="str">
        <f>" 1.20873"</f>
        <v xml:space="preserve"> 1.20873</v>
      </c>
    </row>
    <row r="36" spans="2:7" x14ac:dyDescent="0.2">
      <c r="B36" s="40" t="str">
        <f>"11/05/2025"</f>
        <v>11/05/2025</v>
      </c>
      <c r="C36" s="40" t="str">
        <f>"10"</f>
        <v>10</v>
      </c>
      <c r="D36" s="40"/>
      <c r="E36" s="43" t="str">
        <f>"126.90161"</f>
        <v>126.90161</v>
      </c>
      <c r="F36" s="40"/>
      <c r="G36" s="44" t="str">
        <f>" 1.20897"</f>
        <v xml:space="preserve"> 1.20897</v>
      </c>
    </row>
    <row r="37" spans="2:7" x14ac:dyDescent="0.2">
      <c r="B37" s="40" t="str">
        <f>"12/05/2025"</f>
        <v>12/05/2025</v>
      </c>
      <c r="C37" s="40" t="str">
        <f>"11"</f>
        <v>11</v>
      </c>
      <c r="D37" s="40"/>
      <c r="E37" s="43" t="str">
        <f>"126.92677"</f>
        <v>126.92677</v>
      </c>
      <c r="F37" s="40"/>
      <c r="G37" s="44" t="str">
        <f>" 1.20921"</f>
        <v xml:space="preserve"> 1.20921</v>
      </c>
    </row>
    <row r="38" spans="2:7" x14ac:dyDescent="0.2">
      <c r="B38" s="40" t="str">
        <f>"13/05/2025"</f>
        <v>13/05/2025</v>
      </c>
      <c r="C38" s="40" t="str">
        <f>"12"</f>
        <v>12</v>
      </c>
      <c r="D38" s="40"/>
      <c r="E38" s="43" t="str">
        <f>"126.95194"</f>
        <v>126.95194</v>
      </c>
      <c r="F38" s="40"/>
      <c r="G38" s="44" t="str">
        <f>" 1.20945"</f>
        <v xml:space="preserve"> 1.20945</v>
      </c>
    </row>
    <row r="39" spans="2:7" x14ac:dyDescent="0.2">
      <c r="B39" s="40" t="str">
        <f>"14/05/2025"</f>
        <v>14/05/2025</v>
      </c>
      <c r="C39" s="40" t="str">
        <f>"13"</f>
        <v>13</v>
      </c>
      <c r="D39" s="40"/>
      <c r="E39" s="43" t="str">
        <f>"126.97710"</f>
        <v>126.97710</v>
      </c>
      <c r="F39" s="40"/>
      <c r="G39" s="44" t="str">
        <f>" 1.20968"</f>
        <v xml:space="preserve"> 1.20968</v>
      </c>
    </row>
    <row r="40" spans="2:7" x14ac:dyDescent="0.2">
      <c r="B40" s="40" t="str">
        <f>"15/05/2025"</f>
        <v>15/05/2025</v>
      </c>
      <c r="C40" s="40" t="str">
        <f>"14"</f>
        <v>14</v>
      </c>
      <c r="D40" s="40"/>
      <c r="E40" s="43" t="str">
        <f>"127.00226"</f>
        <v>127.00226</v>
      </c>
      <c r="F40" s="40"/>
      <c r="G40" s="44" t="str">
        <f>" 1.20992"</f>
        <v xml:space="preserve"> 1.20992</v>
      </c>
    </row>
    <row r="41" spans="2:7" x14ac:dyDescent="0.2">
      <c r="B41" s="40" t="str">
        <f>"16/05/2025"</f>
        <v>16/05/2025</v>
      </c>
      <c r="C41" s="40" t="str">
        <f>"15"</f>
        <v>15</v>
      </c>
      <c r="D41" s="40"/>
      <c r="E41" s="43" t="str">
        <f>"127.02742"</f>
        <v>127.02742</v>
      </c>
      <c r="F41" s="40"/>
      <c r="G41" s="44" t="str">
        <f>" 1.21016"</f>
        <v xml:space="preserve"> 1.21016</v>
      </c>
    </row>
    <row r="42" spans="2:7" x14ac:dyDescent="0.2">
      <c r="B42" s="40" t="str">
        <f>"17/05/2025"</f>
        <v>17/05/2025</v>
      </c>
      <c r="C42" s="40" t="str">
        <f>"16"</f>
        <v>16</v>
      </c>
      <c r="D42" s="40"/>
      <c r="E42" s="43" t="str">
        <f>"127.05258"</f>
        <v>127.05258</v>
      </c>
      <c r="F42" s="40"/>
      <c r="G42" s="44" t="str">
        <f>" 1.21040"</f>
        <v xml:space="preserve"> 1.21040</v>
      </c>
    </row>
    <row r="43" spans="2:7" x14ac:dyDescent="0.2">
      <c r="B43" s="40" t="str">
        <f>"18/05/2025"</f>
        <v>18/05/2025</v>
      </c>
      <c r="C43" s="40" t="str">
        <f>"17"</f>
        <v>17</v>
      </c>
      <c r="D43" s="40"/>
      <c r="E43" s="43" t="str">
        <f>"127.07774"</f>
        <v>127.07774</v>
      </c>
      <c r="F43" s="40"/>
      <c r="G43" s="44" t="str">
        <f>" 1.21064"</f>
        <v xml:space="preserve"> 1.21064</v>
      </c>
    </row>
    <row r="44" spans="2:7" x14ac:dyDescent="0.2">
      <c r="B44" s="40" t="str">
        <f>"19/05/2025"</f>
        <v>19/05/2025</v>
      </c>
      <c r="C44" s="40" t="str">
        <f>"18"</f>
        <v>18</v>
      </c>
      <c r="D44" s="40"/>
      <c r="E44" s="43" t="str">
        <f>"127.10290"</f>
        <v>127.10290</v>
      </c>
      <c r="F44" s="40"/>
      <c r="G44" s="44" t="str">
        <f>" 1.21088"</f>
        <v xml:space="preserve"> 1.21088</v>
      </c>
    </row>
    <row r="45" spans="2:7" x14ac:dyDescent="0.2">
      <c r="B45" s="40" t="str">
        <f>"20/05/2025"</f>
        <v>20/05/2025</v>
      </c>
      <c r="C45" s="40" t="str">
        <f>"19"</f>
        <v>19</v>
      </c>
      <c r="D45" s="40"/>
      <c r="E45" s="43" t="str">
        <f>"127.12806"</f>
        <v>127.12806</v>
      </c>
      <c r="F45" s="40"/>
      <c r="G45" s="44" t="str">
        <f>" 1.21112"</f>
        <v xml:space="preserve"> 1.21112</v>
      </c>
    </row>
    <row r="46" spans="2:7" x14ac:dyDescent="0.2">
      <c r="B46" s="40" t="str">
        <f>"21/05/2025"</f>
        <v>21/05/2025</v>
      </c>
      <c r="C46" s="40" t="str">
        <f>"20"</f>
        <v>20</v>
      </c>
      <c r="D46" s="40"/>
      <c r="E46" s="43" t="str">
        <f>"127.15323"</f>
        <v>127.15323</v>
      </c>
      <c r="F46" s="40"/>
      <c r="G46" s="44" t="str">
        <f>" 1.21136"</f>
        <v xml:space="preserve"> 1.21136</v>
      </c>
    </row>
    <row r="47" spans="2:7" x14ac:dyDescent="0.2">
      <c r="B47" s="40" t="str">
        <f>"22/05/2025"</f>
        <v>22/05/2025</v>
      </c>
      <c r="C47" s="40" t="str">
        <f>"21"</f>
        <v>21</v>
      </c>
      <c r="D47" s="40"/>
      <c r="E47" s="43" t="str">
        <f>"127.17839"</f>
        <v>127.17839</v>
      </c>
      <c r="F47" s="40"/>
      <c r="G47" s="44" t="str">
        <f>" 1.21160"</f>
        <v xml:space="preserve"> 1.21160</v>
      </c>
    </row>
    <row r="48" spans="2:7" x14ac:dyDescent="0.2">
      <c r="B48" s="40" t="str">
        <f>"23/05/2025"</f>
        <v>23/05/2025</v>
      </c>
      <c r="C48" s="40" t="str">
        <f>"22"</f>
        <v>22</v>
      </c>
      <c r="D48" s="40"/>
      <c r="E48" s="43" t="str">
        <f>"127.20355"</f>
        <v>127.20355</v>
      </c>
      <c r="F48" s="40"/>
      <c r="G48" s="44" t="str">
        <f>" 1.21184"</f>
        <v xml:space="preserve"> 1.21184</v>
      </c>
    </row>
    <row r="49" spans="1:7" x14ac:dyDescent="0.2">
      <c r="B49" s="40" t="str">
        <f>"24/05/2025"</f>
        <v>24/05/2025</v>
      </c>
      <c r="C49" s="40" t="str">
        <f>"23"</f>
        <v>23</v>
      </c>
      <c r="D49" s="40"/>
      <c r="E49" s="43" t="str">
        <f>"127.22871"</f>
        <v>127.22871</v>
      </c>
      <c r="F49" s="40"/>
      <c r="G49" s="44" t="str">
        <f>" 1.21208"</f>
        <v xml:space="preserve"> 1.21208</v>
      </c>
    </row>
    <row r="50" spans="1:7" x14ac:dyDescent="0.2">
      <c r="B50" s="40" t="str">
        <f>"25/05/2025"</f>
        <v>25/05/2025</v>
      </c>
      <c r="C50" s="40" t="str">
        <f>"24"</f>
        <v>24</v>
      </c>
      <c r="D50" s="40"/>
      <c r="E50" s="43" t="str">
        <f>"127.25387"</f>
        <v>127.25387</v>
      </c>
      <c r="F50" s="40"/>
      <c r="G50" s="44" t="str">
        <f>" 1.21232"</f>
        <v xml:space="preserve"> 1.21232</v>
      </c>
    </row>
    <row r="51" spans="1:7" x14ac:dyDescent="0.2">
      <c r="B51" s="40" t="str">
        <f>"26/05/2025"</f>
        <v>26/05/2025</v>
      </c>
      <c r="C51" s="40" t="str">
        <f>"25"</f>
        <v>25</v>
      </c>
      <c r="D51" s="40"/>
      <c r="E51" s="43" t="str">
        <f>"127.27903"</f>
        <v>127.27903</v>
      </c>
      <c r="F51" s="40"/>
      <c r="G51" s="44" t="str">
        <f>" 1.21256"</f>
        <v xml:space="preserve"> 1.21256</v>
      </c>
    </row>
    <row r="52" spans="1:7" x14ac:dyDescent="0.2">
      <c r="B52" s="40" t="str">
        <f>"27/05/2025"</f>
        <v>27/05/2025</v>
      </c>
      <c r="C52" s="40" t="str">
        <f>"26"</f>
        <v>26</v>
      </c>
      <c r="D52" s="40"/>
      <c r="E52" s="43" t="str">
        <f>"127.30419"</f>
        <v>127.30419</v>
      </c>
      <c r="F52" s="40"/>
      <c r="G52" s="44" t="str">
        <f>" 1.21280"</f>
        <v xml:space="preserve"> 1.21280</v>
      </c>
    </row>
    <row r="53" spans="1:7" x14ac:dyDescent="0.2">
      <c r="B53" s="40" t="str">
        <f>"28/05/2025"</f>
        <v>28/05/2025</v>
      </c>
      <c r="C53" s="40" t="str">
        <f>"27"</f>
        <v>27</v>
      </c>
      <c r="D53" s="40"/>
      <c r="E53" s="43" t="str">
        <f>"127.32935"</f>
        <v>127.32935</v>
      </c>
      <c r="F53" s="40"/>
      <c r="G53" s="44" t="str">
        <f>" 1.21304"</f>
        <v xml:space="preserve"> 1.21304</v>
      </c>
    </row>
    <row r="54" spans="1:7" x14ac:dyDescent="0.2">
      <c r="B54" s="40" t="str">
        <f>"29/05/2025"</f>
        <v>29/05/2025</v>
      </c>
      <c r="C54" s="40" t="str">
        <f>"28"</f>
        <v>28</v>
      </c>
      <c r="D54" s="40"/>
      <c r="E54" s="43" t="str">
        <f>"127.35452"</f>
        <v>127.35452</v>
      </c>
      <c r="F54" s="40"/>
      <c r="G54" s="44" t="str">
        <f>" 1.21328"</f>
        <v xml:space="preserve"> 1.21328</v>
      </c>
    </row>
    <row r="55" spans="1:7" x14ac:dyDescent="0.2">
      <c r="B55" s="40" t="str">
        <f>"30/05/2025"</f>
        <v>30/05/2025</v>
      </c>
      <c r="C55" s="40" t="str">
        <f>"29"</f>
        <v>29</v>
      </c>
      <c r="D55" s="40"/>
      <c r="E55" s="43" t="str">
        <f>"127.37968"</f>
        <v>127.37968</v>
      </c>
      <c r="F55" s="40"/>
      <c r="G55" s="44" t="str">
        <f>" 1.21352"</f>
        <v xml:space="preserve"> 1.21352</v>
      </c>
    </row>
    <row r="56" spans="1:7" x14ac:dyDescent="0.2">
      <c r="B56" s="39" t="str">
        <f>"31/05/2025"</f>
        <v>31/05/2025</v>
      </c>
      <c r="C56" s="39" t="str">
        <f>"30"</f>
        <v>30</v>
      </c>
      <c r="D56" s="39"/>
      <c r="E56" s="42" t="str">
        <f>"127.40484"</f>
        <v>127.40484</v>
      </c>
      <c r="F56" s="39"/>
      <c r="G56" s="41" t="str">
        <f>" 1.21376"</f>
        <v xml:space="preserve"> 1.21376</v>
      </c>
    </row>
    <row r="59" spans="1:7" ht="23.25" x14ac:dyDescent="0.35">
      <c r="A59" s="45" t="s">
        <v>21</v>
      </c>
      <c r="B59" s="46" t="s">
        <v>22</v>
      </c>
    </row>
    <row r="61" spans="1:7" ht="23.25" x14ac:dyDescent="0.35">
      <c r="A61" s="45" t="s">
        <v>21</v>
      </c>
      <c r="B61" s="46" t="s">
        <v>23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2025-04-17T12:31:48Z</cp:lastPrinted>
  <dcterms:created xsi:type="dcterms:W3CDTF">2025-04-17T12:31:42Z</dcterms:created>
  <dcterms:modified xsi:type="dcterms:W3CDTF">2025-04-17T12:31:49Z</dcterms:modified>
</cp:coreProperties>
</file>