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nextfra-my.sharepoint.com/personal/ahaas_euronext_com/Documents/ARTHUR/"/>
    </mc:Choice>
  </mc:AlternateContent>
  <xr:revisionPtr revIDLastSave="223" documentId="8_{A3AB34E3-EC1D-4AD5-84CD-FFF38FD56A1F}" xr6:coauthVersionLast="47" xr6:coauthVersionMax="47" xr10:uidLastSave="{8F511CA3-1854-42C5-883A-80F19E5E1116}"/>
  <workbookProtection workbookAlgorithmName="SHA-512" workbookHashValue="k7tq8InU6Dc6CTzIr6ka0+Kv72aR1+wcFZKn2sCLcjBJvwVJ2KR7HZP57oZS7yBC3N2XCyrHgM1uhJg0Yn/PvA==" workbookSaltValue="my4XbWJCcDcn5eDhafVgDQ==" workbookSpinCount="100000" lockStructure="1"/>
  <bookViews>
    <workbookView xWindow="28680" yWindow="-45" windowWidth="29040" windowHeight="17640" xr2:uid="{49918378-E8E3-4501-BD3E-A6BBC517FF0D}"/>
  </bookViews>
  <sheets>
    <sheet name="Bonds Listing Fee Pricer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G19" i="1" l="1"/>
  <c r="G18" i="1"/>
  <c r="C11" i="1" s="1"/>
  <c r="I11" i="1" l="1"/>
  <c r="I10" i="1"/>
  <c r="I14" i="1"/>
  <c r="I13" i="1"/>
  <c r="G20" i="1" s="1"/>
  <c r="C12" i="1" s="1"/>
  <c r="C13" i="1" s="1"/>
  <c r="I12" i="1"/>
  <c r="C17" i="1" l="1"/>
  <c r="C18" i="1" s="1"/>
</calcChain>
</file>

<file path=xl/sharedStrings.xml><?xml version="1.0" encoding="utf-8"?>
<sst xmlns="http://schemas.openxmlformats.org/spreadsheetml/2006/main" count="28" uniqueCount="24">
  <si>
    <t>Issued amount in EUR</t>
  </si>
  <si>
    <t>Listing year</t>
  </si>
  <si>
    <t>Maturity year</t>
  </si>
  <si>
    <t>No</t>
  </si>
  <si>
    <t>This simulation tool is given for an estimation of the charged amount only and has no contractual value.</t>
  </si>
  <si>
    <t>Annuity fees</t>
  </si>
  <si>
    <t>Total (without tax)</t>
  </si>
  <si>
    <t>Admission fees</t>
  </si>
  <si>
    <t>number of years to maturity</t>
  </si>
  <si>
    <t>number of 25m€ tranche</t>
  </si>
  <si>
    <t>Yes</t>
  </si>
  <si>
    <t>Standalone</t>
  </si>
  <si>
    <t>Programme</t>
  </si>
  <si>
    <t>Max annuity fees</t>
  </si>
  <si>
    <t>Max admission fees</t>
  </si>
  <si>
    <t>Link to listing procedure</t>
  </si>
  <si>
    <t>Enter the issuance characteristics in the table below</t>
  </si>
  <si>
    <t>Annual fees without max</t>
  </si>
  <si>
    <t>Link to fee book 2023</t>
  </si>
  <si>
    <r>
      <t xml:space="preserve">Should you have any queries, please do not hesitate to contact 
</t>
    </r>
    <r>
      <rPr>
        <b/>
        <sz val="8"/>
        <color theme="0"/>
        <rFont val="Verdana"/>
        <family val="2"/>
      </rPr>
      <t>corporateactionsfr@euronext.com</t>
    </r>
    <r>
      <rPr>
        <sz val="8"/>
        <color theme="0"/>
        <rFont val="Verdana"/>
        <family val="2"/>
      </rPr>
      <t xml:space="preserve"> or </t>
    </r>
    <r>
      <rPr>
        <b/>
        <sz val="8"/>
        <color theme="0"/>
        <rFont val="Verdana"/>
        <family val="2"/>
      </rPr>
      <t>+33 (0)1 85 14 85 93</t>
    </r>
  </si>
  <si>
    <r>
      <t xml:space="preserve">Bonds Listing Fee Pricer 2023
</t>
    </r>
    <r>
      <rPr>
        <b/>
        <sz val="10"/>
        <rFont val="Verdana"/>
        <family val="2"/>
      </rPr>
      <t>Medium / Long-Term Debt securities</t>
    </r>
  </si>
  <si>
    <t>Issuance under program</t>
  </si>
  <si>
    <t>Bond Listing Fee simulation - Stand-Alone Issuance</t>
  </si>
  <si>
    <t>Bond Listing Fee simulation -  Issuance under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</si>
</sst>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_-* #,##0_-;\-* #,##0_-;_-* &quot;-&quot;??_-;_-@_-"/>
  </numFmts>
  <fonts count="18">
    <font>
      <sz val="11"/>
      <color theme="1"/>
      <name val="Calibry"/>
      <family val="2"/>
    </font>
    <font>
      <sz val="10"/>
      <color theme="1"/>
      <name val="Verdana"/>
      <family val="2"/>
    </font>
    <font>
      <sz val="11"/>
      <color theme="1"/>
      <name val="Calibry"/>
      <family val="2"/>
    </font>
    <font>
      <sz val="10"/>
      <name val="Arial"/>
      <family val="2"/>
    </font>
    <font>
      <u/>
      <sz val="11"/>
      <color theme="10"/>
      <name val="Calibry"/>
      <family val="2"/>
    </font>
    <font>
      <b/>
      <sz val="10"/>
      <color theme="0"/>
      <name val="Verdana"/>
      <family val="2"/>
    </font>
    <font>
      <b/>
      <sz val="10"/>
      <name val="Verdana"/>
      <family val="2"/>
    </font>
    <font>
      <i/>
      <sz val="10"/>
      <color theme="1"/>
      <name val="Verdana"/>
      <family val="2"/>
    </font>
    <font>
      <sz val="8"/>
      <color theme="0"/>
      <name val="Verdana"/>
      <family val="2"/>
    </font>
    <font>
      <b/>
      <sz val="8"/>
      <color theme="0"/>
      <name val="Verdana"/>
      <family val="2"/>
    </font>
    <font>
      <u/>
      <sz val="8"/>
      <color theme="2"/>
      <name val="Verdana"/>
      <family val="2"/>
    </font>
    <font>
      <b/>
      <sz val="9"/>
      <name val="Verdana"/>
      <family val="2"/>
    </font>
    <font>
      <sz val="9"/>
      <color theme="2" tint="-0.74999237037263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i/>
      <sz val="8"/>
      <color theme="6"/>
      <name val="Verdana"/>
      <family val="2"/>
    </font>
    <font>
      <i/>
      <sz val="7"/>
      <color theme="1"/>
      <name val="Verdana"/>
      <family val="2"/>
    </font>
    <font>
      <b/>
      <sz val="10"/>
      <color rgb="FF008D7F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D7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2" tint="-0.749992370372631"/>
      </left>
      <right/>
      <top style="thin">
        <color theme="2" tint="-0.749992370372631"/>
      </top>
      <bottom style="thin">
        <color theme="2" tint="-0.749992370372631"/>
      </bottom>
      <diagonal/>
    </border>
    <border>
      <left/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  <border>
      <left/>
      <right style="thin">
        <color theme="2" tint="-0.749992370372631"/>
      </right>
      <top style="thin">
        <color theme="2" tint="-0.749992370372631"/>
      </top>
      <bottom/>
      <diagonal/>
    </border>
    <border>
      <left/>
      <right/>
      <top style="thin">
        <color theme="2" tint="-0.749992370372631"/>
      </top>
      <bottom/>
      <diagonal/>
    </border>
    <border>
      <left/>
      <right style="thin">
        <color theme="2" tint="-0.749992370372631"/>
      </right>
      <top/>
      <bottom style="thin">
        <color theme="2" tint="-0.749992370372631"/>
      </bottom>
      <diagonal/>
    </border>
    <border>
      <left style="thin">
        <color theme="2" tint="-0.749992370372631"/>
      </left>
      <right/>
      <top/>
      <bottom style="thin">
        <color theme="2" tint="-0.749992370372631"/>
      </bottom>
      <diagonal/>
    </border>
    <border>
      <left/>
      <right/>
      <top/>
      <bottom style="thin">
        <color theme="2" tint="-0.74999237037263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2" tint="-0.749992370372631"/>
      </left>
      <right/>
      <top style="thin">
        <color theme="2" tint="-0.749992370372631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0" xfId="0" applyFont="1" applyFill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 wrapText="1"/>
      <protection hidden="1"/>
    </xf>
    <xf numFmtId="0" fontId="1" fillId="0" borderId="0" xfId="0" applyFont="1" applyBorder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165" fontId="1" fillId="0" borderId="9" xfId="3" applyNumberFormat="1" applyFont="1" applyBorder="1" applyAlignment="1" applyProtection="1">
      <alignment horizontal="center" vertical="center"/>
      <protection hidden="1"/>
    </xf>
    <xf numFmtId="165" fontId="1" fillId="0" borderId="9" xfId="3" applyNumberFormat="1" applyFont="1" applyBorder="1" applyAlignment="1" applyProtection="1">
      <alignment horizontal="center"/>
      <protection hidden="1"/>
    </xf>
    <xf numFmtId="164" fontId="1" fillId="0" borderId="9" xfId="1" applyNumberFormat="1" applyFont="1" applyBorder="1" applyAlignment="1" applyProtection="1">
      <alignment horizontal="center"/>
      <protection hidden="1"/>
    </xf>
    <xf numFmtId="165" fontId="1" fillId="0" borderId="0" xfId="3" applyNumberFormat="1" applyFont="1" applyProtection="1">
      <protection hidden="1"/>
    </xf>
    <xf numFmtId="165" fontId="1" fillId="0" borderId="10" xfId="3" applyNumberFormat="1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44" fontId="1" fillId="0" borderId="0" xfId="0" applyNumberFormat="1" applyFont="1" applyProtection="1">
      <protection hidden="1"/>
    </xf>
    <xf numFmtId="0" fontId="7" fillId="2" borderId="0" xfId="0" applyFont="1" applyFill="1" applyAlignment="1" applyProtection="1">
      <alignment horizontal="right" vertical="center" wrapText="1"/>
      <protection hidden="1"/>
    </xf>
    <xf numFmtId="0" fontId="11" fillId="2" borderId="5" xfId="0" applyFont="1" applyFill="1" applyBorder="1" applyAlignment="1" applyProtection="1">
      <alignment horizontal="left" vertical="center"/>
      <protection hidden="1"/>
    </xf>
    <xf numFmtId="44" fontId="11" fillId="4" borderId="7" xfId="1" applyFont="1" applyFill="1" applyBorder="1" applyAlignment="1" applyProtection="1">
      <alignment horizontal="center" vertical="center"/>
      <protection locked="0" hidden="1"/>
    </xf>
    <xf numFmtId="0" fontId="11" fillId="2" borderId="2" xfId="0" applyFont="1" applyFill="1" applyBorder="1" applyAlignment="1" applyProtection="1">
      <alignment horizontal="left" vertical="center"/>
      <protection hidden="1"/>
    </xf>
    <xf numFmtId="44" fontId="11" fillId="4" borderId="1" xfId="1" applyFont="1" applyFill="1" applyBorder="1" applyAlignment="1" applyProtection="1">
      <alignment horizontal="right" vertical="center"/>
      <protection locked="0" hidden="1"/>
    </xf>
    <xf numFmtId="0" fontId="11" fillId="4" borderId="1" xfId="0" applyNumberFormat="1" applyFont="1" applyFill="1" applyBorder="1" applyAlignment="1" applyProtection="1">
      <alignment horizontal="right" vertical="center"/>
      <protection locked="0" hidden="1"/>
    </xf>
    <xf numFmtId="0" fontId="11" fillId="2" borderId="3" xfId="0" applyFont="1" applyFill="1" applyBorder="1" applyAlignment="1" applyProtection="1">
      <alignment horizontal="left" vertical="center"/>
      <protection hidden="1"/>
    </xf>
    <xf numFmtId="0" fontId="12" fillId="2" borderId="5" xfId="0" applyFont="1" applyFill="1" applyBorder="1" applyAlignment="1" applyProtection="1">
      <alignment horizontal="left" vertical="center"/>
      <protection hidden="1"/>
    </xf>
    <xf numFmtId="44" fontId="12" fillId="2" borderId="6" xfId="1" applyFont="1" applyFill="1" applyBorder="1" applyAlignment="1" applyProtection="1">
      <alignment horizontal="right" vertical="center"/>
      <protection hidden="1"/>
    </xf>
    <xf numFmtId="0" fontId="12" fillId="2" borderId="2" xfId="0" applyFont="1" applyFill="1" applyBorder="1" applyAlignment="1" applyProtection="1">
      <alignment horizontal="left" vertical="center"/>
      <protection hidden="1"/>
    </xf>
    <xf numFmtId="44" fontId="12" fillId="2" borderId="1" xfId="0" applyNumberFormat="1" applyFont="1" applyFill="1" applyBorder="1" applyAlignment="1" applyProtection="1">
      <alignment horizontal="right" vertical="center"/>
      <protection hidden="1"/>
    </xf>
    <xf numFmtId="0" fontId="13" fillId="2" borderId="3" xfId="0" applyFont="1" applyFill="1" applyBorder="1" applyAlignment="1" applyProtection="1">
      <alignment horizontal="left" vertical="center"/>
      <protection hidden="1"/>
    </xf>
    <xf numFmtId="44" fontId="13" fillId="2" borderId="4" xfId="0" applyNumberFormat="1" applyFont="1" applyFill="1" applyBorder="1" applyAlignment="1" applyProtection="1">
      <alignment horizontal="right" vertical="center"/>
      <protection hidden="1"/>
    </xf>
    <xf numFmtId="0" fontId="14" fillId="2" borderId="0" xfId="0" applyFont="1" applyFill="1" applyBorder="1" applyAlignment="1" applyProtection="1">
      <alignment vertical="center"/>
      <protection hidden="1"/>
    </xf>
    <xf numFmtId="0" fontId="15" fillId="2" borderId="0" xfId="0" applyFont="1" applyFill="1" applyBorder="1" applyAlignment="1" applyProtection="1">
      <alignment vertical="center"/>
      <protection hidden="1"/>
    </xf>
    <xf numFmtId="0" fontId="11" fillId="4" borderId="11" xfId="0" applyNumberFormat="1" applyFont="1" applyFill="1" applyBorder="1" applyAlignment="1" applyProtection="1">
      <alignment horizontal="right" vertical="center"/>
      <protection locked="0" hidden="1"/>
    </xf>
    <xf numFmtId="0" fontId="17" fillId="2" borderId="0" xfId="0" applyFont="1" applyFill="1" applyAlignment="1" applyProtection="1">
      <alignment horizontal="right" vertical="center" wrapText="1"/>
      <protection hidden="1"/>
    </xf>
    <xf numFmtId="0" fontId="10" fillId="3" borderId="0" xfId="4" applyFont="1" applyFill="1" applyAlignment="1" applyProtection="1">
      <alignment horizontal="center" vertical="center" wrapText="1"/>
      <protection hidden="1"/>
    </xf>
    <xf numFmtId="0" fontId="5" fillId="3" borderId="0" xfId="2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Alignment="1" applyProtection="1">
      <alignment horizontal="center" vertical="center" wrapText="1"/>
      <protection hidden="1"/>
    </xf>
    <xf numFmtId="0" fontId="8" fillId="3" borderId="0" xfId="2" applyFont="1" applyFill="1" applyAlignment="1" applyProtection="1">
      <alignment horizontal="center" vertical="center" wrapText="1"/>
      <protection hidden="1"/>
    </xf>
    <xf numFmtId="0" fontId="9" fillId="3" borderId="0" xfId="2" applyFont="1" applyFill="1" applyAlignment="1" applyProtection="1">
      <alignment horizontal="center" vertical="center" wrapText="1"/>
      <protection hidden="1"/>
    </xf>
  </cellXfs>
  <cellStyles count="5">
    <cellStyle name="Lien hypertexte" xfId="4" builtinId="8"/>
    <cellStyle name="Milliers" xfId="3" builtinId="3"/>
    <cellStyle name="Monétaire" xfId="1" builtinId="4"/>
    <cellStyle name="Normal" xfId="0" builtinId="0"/>
    <cellStyle name="Normal 2" xfId="2" xr:uid="{AC21AB40-1510-4491-96B3-2E4DFE30808B}"/>
  </cellStyles>
  <dxfs count="0"/>
  <tableStyles count="0" defaultTableStyle="TableStyleMedium2" defaultPivotStyle="PivotStyleLight16"/>
  <colors>
    <mruColors>
      <color rgb="FF008D7F"/>
      <color rgb="FF009639"/>
      <color rgb="FF00969D"/>
      <color rgb="FF003934"/>
      <color rgb="FF3090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8283</xdr:colOff>
      <xdr:row>0</xdr:row>
      <xdr:rowOff>257589</xdr:rowOff>
    </xdr:from>
    <xdr:to>
      <xdr:col>1</xdr:col>
      <xdr:colOff>1764196</xdr:colOff>
      <xdr:row>2</xdr:row>
      <xdr:rowOff>37686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7048986-5046-4E0C-B591-66078A9A0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174" y="257589"/>
          <a:ext cx="1755913" cy="533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uronext.com/en/list-products/bonds/how-list-euronext" TargetMode="External"/><Relationship Id="rId1" Type="http://schemas.openxmlformats.org/officeDocument/2006/relationships/hyperlink" Target="https://www.euronext.com/sites/default/files/2022-12/2023%20-%20Listing%20Fee%20Book%20%28EN%29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C5FAD-F74F-4594-82EE-32400A1EC0C1}">
  <dimension ref="A1:K27"/>
  <sheetViews>
    <sheetView showGridLines="0" showRowColHeaders="0" tabSelected="1" zoomScale="115" zoomScaleNormal="115" workbookViewId="0">
      <selection activeCell="C5" sqref="C5"/>
    </sheetView>
  </sheetViews>
  <sheetFormatPr baseColWidth="10" defaultColWidth="0" defaultRowHeight="12.75" zeroHeight="1"/>
  <cols>
    <col min="1" max="1" width="3.625" style="6" customWidth="1"/>
    <col min="2" max="3" width="34.125" style="6" customWidth="1"/>
    <col min="4" max="4" width="3.625" style="6" customWidth="1"/>
    <col min="5" max="5" width="9.875" style="2" hidden="1"/>
    <col min="6" max="6" width="24.375" style="2" hidden="1" customWidth="1"/>
    <col min="7" max="7" width="15" style="2" hidden="1" customWidth="1"/>
    <col min="8" max="8" width="10.5" style="2" hidden="1" customWidth="1"/>
    <col min="9" max="9" width="7.375" style="2" hidden="1" customWidth="1"/>
    <col min="10" max="10" width="23.375" style="2" hidden="1" customWidth="1"/>
    <col min="11" max="16384" width="11" style="2" hidden="1"/>
  </cols>
  <sheetData>
    <row r="1" spans="1:11" ht="21" customHeight="1">
      <c r="A1" s="3"/>
      <c r="B1" s="3"/>
      <c r="C1" s="3"/>
      <c r="D1" s="3"/>
    </row>
    <row r="2" spans="1:11" ht="38.25" customHeight="1">
      <c r="A2" s="1"/>
      <c r="B2" s="3"/>
      <c r="C2" s="31" t="s">
        <v>20</v>
      </c>
      <c r="D2" s="4"/>
      <c r="E2" s="5"/>
      <c r="H2" s="2" t="s">
        <v>10</v>
      </c>
    </row>
    <row r="3" spans="1:11" ht="27" customHeight="1">
      <c r="A3" s="1"/>
      <c r="B3" s="3"/>
      <c r="C3" s="3"/>
      <c r="D3" s="1"/>
      <c r="H3" s="2" t="s">
        <v>3</v>
      </c>
    </row>
    <row r="4" spans="1:11" s="6" customFormat="1" ht="20.25" customHeight="1">
      <c r="A4" s="1"/>
      <c r="B4" s="33" t="s">
        <v>16</v>
      </c>
      <c r="C4" s="33"/>
      <c r="D4" s="1"/>
    </row>
    <row r="5" spans="1:11" s="6" customFormat="1" ht="20.25" customHeight="1" thickBot="1">
      <c r="A5" s="1"/>
      <c r="B5" s="16" t="s">
        <v>0</v>
      </c>
      <c r="C5" s="17"/>
      <c r="D5" s="1"/>
    </row>
    <row r="6" spans="1:11" s="6" customFormat="1" ht="20.25" customHeight="1">
      <c r="A6" s="1"/>
      <c r="B6" s="18" t="s">
        <v>21</v>
      </c>
      <c r="C6" s="19"/>
      <c r="D6" s="1"/>
      <c r="G6" s="7" t="s">
        <v>11</v>
      </c>
      <c r="H6" s="7" t="s">
        <v>12</v>
      </c>
    </row>
    <row r="7" spans="1:11" s="6" customFormat="1" ht="20.25" customHeight="1">
      <c r="A7" s="1"/>
      <c r="B7" s="18" t="s">
        <v>1</v>
      </c>
      <c r="C7" s="20"/>
      <c r="D7" s="1"/>
      <c r="F7" s="6" t="s">
        <v>7</v>
      </c>
      <c r="G7" s="8">
        <v>200</v>
      </c>
      <c r="H7" s="8">
        <v>800</v>
      </c>
    </row>
    <row r="8" spans="1:11" s="6" customFormat="1" ht="20.25" customHeight="1">
      <c r="A8" s="1"/>
      <c r="B8" s="21" t="s">
        <v>2</v>
      </c>
      <c r="C8" s="30"/>
      <c r="D8" s="1"/>
      <c r="F8" s="6" t="s">
        <v>14</v>
      </c>
      <c r="G8" s="8">
        <v>6000</v>
      </c>
      <c r="H8" s="8">
        <v>800</v>
      </c>
    </row>
    <row r="9" spans="1:11" ht="20.25" customHeight="1">
      <c r="A9" s="1"/>
      <c r="B9" s="3"/>
      <c r="C9" s="3"/>
      <c r="D9" s="1"/>
      <c r="G9" s="9"/>
      <c r="H9" s="9"/>
    </row>
    <row r="10" spans="1:11" ht="20.25" customHeight="1">
      <c r="A10" s="1"/>
      <c r="B10" s="33" t="s">
        <v>22</v>
      </c>
      <c r="C10" s="33"/>
      <c r="D10" s="1"/>
      <c r="G10" s="10">
        <v>0</v>
      </c>
      <c r="H10" s="9">
        <v>600</v>
      </c>
      <c r="I10" s="11">
        <f>$G$19*H10</f>
        <v>600</v>
      </c>
    </row>
    <row r="11" spans="1:11" ht="20.25" customHeight="1">
      <c r="A11" s="1"/>
      <c r="B11" s="22" t="s">
        <v>7</v>
      </c>
      <c r="C11" s="23" t="str">
        <f>IF(C8=0,"",IF(C6="No",IF(G7*G18&lt;G8,G7*G18,G8),""))</f>
        <v/>
      </c>
      <c r="D11" s="1"/>
      <c r="G11" s="10">
        <v>50000001</v>
      </c>
      <c r="H11" s="9">
        <v>650</v>
      </c>
      <c r="I11" s="11">
        <f>$G$19*H11</f>
        <v>650</v>
      </c>
    </row>
    <row r="12" spans="1:11" ht="20.25" customHeight="1">
      <c r="A12" s="1"/>
      <c r="B12" s="24" t="s">
        <v>5</v>
      </c>
      <c r="C12" s="25" t="str">
        <f>IF(C8=0,"",IF(C6="No",IF(G20+C11&gt;G16+G8,G16+G8-C11,G20),""))</f>
        <v/>
      </c>
      <c r="D12" s="1"/>
      <c r="G12" s="10">
        <v>100000001</v>
      </c>
      <c r="H12" s="9">
        <v>700</v>
      </c>
      <c r="I12" s="11">
        <f>$G$19*H12</f>
        <v>700</v>
      </c>
      <c r="J12" s="6"/>
      <c r="K12" s="6"/>
    </row>
    <row r="13" spans="1:11" ht="20.25" customHeight="1">
      <c r="A13" s="1"/>
      <c r="B13" s="26" t="s">
        <v>6</v>
      </c>
      <c r="C13" s="27" t="str">
        <f>IF(C8=0,"",IF(C6="No",IF(SUM(C11:C12)&gt;G8+G16,G8+G16,SUM(C11:C12)),""))</f>
        <v/>
      </c>
      <c r="D13" s="1"/>
      <c r="G13" s="10">
        <v>250000001</v>
      </c>
      <c r="H13" s="9">
        <v>750</v>
      </c>
      <c r="I13" s="11">
        <f>$G$19*H13</f>
        <v>750</v>
      </c>
      <c r="J13" s="6"/>
      <c r="K13" s="6"/>
    </row>
    <row r="14" spans="1:11" ht="20.25" customHeight="1">
      <c r="A14" s="1"/>
      <c r="B14" s="29"/>
      <c r="C14" s="28"/>
      <c r="D14" s="1"/>
      <c r="G14" s="10">
        <v>500000001</v>
      </c>
      <c r="H14" s="9">
        <v>800</v>
      </c>
      <c r="I14" s="11">
        <f>$G$19*H14</f>
        <v>800</v>
      </c>
      <c r="J14" s="6"/>
      <c r="K14" s="6"/>
    </row>
    <row r="15" spans="1:11" ht="20.25" customHeight="1">
      <c r="A15" s="1"/>
      <c r="B15" s="33" t="s">
        <v>23</v>
      </c>
      <c r="C15" s="33"/>
      <c r="D15" s="1"/>
      <c r="G15" s="9"/>
      <c r="H15" s="9"/>
    </row>
    <row r="16" spans="1:11" ht="20.25" customHeight="1" thickBot="1">
      <c r="A16" s="1"/>
      <c r="B16" s="22" t="s">
        <v>7</v>
      </c>
      <c r="C16" s="23" t="str">
        <f>IF(C8=0,"",IF(C6="Yes",800,""))</f>
        <v/>
      </c>
      <c r="D16" s="1"/>
      <c r="F16" s="2" t="s">
        <v>13</v>
      </c>
      <c r="G16" s="12">
        <v>14000</v>
      </c>
      <c r="H16" s="12">
        <v>15200</v>
      </c>
    </row>
    <row r="17" spans="1:8" ht="20.25" customHeight="1">
      <c r="A17" s="1"/>
      <c r="B17" s="24" t="s">
        <v>5</v>
      </c>
      <c r="C17" s="25" t="str">
        <f>IF(C8=0,"",IF(C6="Yes",IF(IF(C5&lt;G11,I10,IF(C5&lt;G12,I11,IF(C5&lt;G13,I12,IF(C5&lt;G14,I13,I14))))&gt;H16,H16,IF(C5&lt;G11,I10,IF(C5&lt;G12,I11,IF(C5&lt;G13,I12,IF(C5&lt;G14,I13,I14))))),""))</f>
        <v/>
      </c>
      <c r="D17" s="1"/>
      <c r="G17" s="13"/>
      <c r="H17" s="13"/>
    </row>
    <row r="18" spans="1:8" ht="20.25" customHeight="1">
      <c r="A18" s="1"/>
      <c r="B18" s="26" t="s">
        <v>6</v>
      </c>
      <c r="C18" s="27" t="str">
        <f>IF(C8=0,"",IF(C6="Yes",SUM(C16:C17),""))</f>
        <v/>
      </c>
      <c r="D18" s="1"/>
      <c r="F18" s="6" t="s">
        <v>9</v>
      </c>
      <c r="G18" s="6">
        <f>ROUNDUP(C5/25000000,0)</f>
        <v>0</v>
      </c>
    </row>
    <row r="19" spans="1:8" ht="20.25" customHeight="1">
      <c r="A19" s="1"/>
      <c r="B19" s="29"/>
      <c r="C19" s="28"/>
      <c r="D19" s="1"/>
      <c r="F19" s="2" t="s">
        <v>8</v>
      </c>
      <c r="G19" s="6">
        <f>C8-C7+1</f>
        <v>1</v>
      </c>
    </row>
    <row r="20" spans="1:8" ht="26.25" customHeight="1">
      <c r="A20" s="1"/>
      <c r="B20" s="35" t="s">
        <v>19</v>
      </c>
      <c r="C20" s="36"/>
      <c r="D20" s="1"/>
      <c r="F20" s="2" t="s">
        <v>17</v>
      </c>
      <c r="G20" s="14" t="str">
        <f>IF(C8=0,"",IF(C6="No",IF(C5&lt;G11,I10,IF(C5&lt;G12,I11,IF(C5&lt;G13,I12,IF(C5&lt;G14,I13,I14)))),""))</f>
        <v/>
      </c>
    </row>
    <row r="21" spans="1:8" ht="15" customHeight="1">
      <c r="A21" s="1"/>
      <c r="B21" s="32" t="s">
        <v>15</v>
      </c>
      <c r="C21" s="32"/>
      <c r="D21" s="1"/>
    </row>
    <row r="22" spans="1:8" ht="15" customHeight="1">
      <c r="A22" s="1"/>
      <c r="B22" s="32" t="s">
        <v>18</v>
      </c>
      <c r="C22" s="32"/>
      <c r="D22" s="1"/>
    </row>
    <row r="23" spans="1:8" s="6" customFormat="1" ht="21" customHeight="1">
      <c r="A23" s="1"/>
      <c r="B23" s="15"/>
      <c r="C23" s="15"/>
      <c r="D23" s="1"/>
    </row>
    <row r="24" spans="1:8" s="6" customFormat="1">
      <c r="A24" s="1"/>
      <c r="B24" s="34" t="s">
        <v>4</v>
      </c>
      <c r="C24" s="34"/>
      <c r="D24" s="1"/>
    </row>
    <row r="25" spans="1:8" ht="21" customHeight="1">
      <c r="A25" s="1"/>
      <c r="B25" s="3"/>
      <c r="C25" s="3"/>
      <c r="D25" s="1"/>
    </row>
    <row r="26" spans="1:8" hidden="1">
      <c r="A26" s="1"/>
    </row>
    <row r="27" spans="1:8" hidden="1">
      <c r="A27" s="1"/>
    </row>
  </sheetData>
  <sheetProtection algorithmName="SHA-512" hashValue="mr3I8ToTXqTj+ng8m1aSch6m9Y1vW7UcS13tjiWRwp1GIyf6YbzKoxSNKWFhpABCkKEkTeOwltSdngG1PINOZA==" saltValue="lNHV6UnNpwVLQZ75+/6TpQ==" spinCount="100000" sheet="1" objects="1" scenarios="1"/>
  <mergeCells count="7">
    <mergeCell ref="B21:C21"/>
    <mergeCell ref="B22:C22"/>
    <mergeCell ref="B4:C4"/>
    <mergeCell ref="B24:C24"/>
    <mergeCell ref="B10:C10"/>
    <mergeCell ref="B15:C15"/>
    <mergeCell ref="B20:C20"/>
  </mergeCells>
  <dataValidations count="2">
    <dataValidation type="whole" errorStyle="warning" operator="greaterThan" allowBlank="1" showInputMessage="1" showErrorMessage="1" errorTitle="Wrong Maturity year" error="Maturity year must be strictly superior to the listing year." sqref="C8:D8" xr:uid="{CB286880-847E-43F5-864C-8A88C8E87677}">
      <formula1>C7</formula1>
    </dataValidation>
    <dataValidation type="list" allowBlank="1" showInputMessage="1" showErrorMessage="1" sqref="C6:D6" xr:uid="{C26D3406-9BA4-4564-AB88-EC845F24CCF8}">
      <formula1>$H$1:$H$3</formula1>
    </dataValidation>
  </dataValidations>
  <hyperlinks>
    <hyperlink ref="B22:C22" r:id="rId1" display="Link to fee book 2023" xr:uid="{C3548798-F69B-4D85-9948-E92B5D214BBE}"/>
    <hyperlink ref="B21:C21" r:id="rId2" display="Link to listing procedure" xr:uid="{5CC03E42-A5D1-4D46-A966-460FF7C230FD}"/>
  </hyperlinks>
  <pageMargins left="0.7" right="0.7" top="0.75" bottom="0.75" header="0.3" footer="0.3"/>
  <pageSetup paperSize="9" orientation="portrait" verticalDpi="0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4283A991E06489179F4BAF97A4721" ma:contentTypeVersion="14" ma:contentTypeDescription="Create a new document." ma:contentTypeScope="" ma:versionID="c96705692b49861381b4f971bf794d61">
  <xsd:schema xmlns:xsd="http://www.w3.org/2001/XMLSchema" xmlns:xs="http://www.w3.org/2001/XMLSchema" xmlns:p="http://schemas.microsoft.com/office/2006/metadata/properties" xmlns:ns2="d1b76904-ca03-4d86-829a-42c0191bd825" xmlns:ns3="ade45116-747a-4090-a113-950f4e8274b3" targetNamespace="http://schemas.microsoft.com/office/2006/metadata/properties" ma:root="true" ma:fieldsID="9d434e72718df54df3484820e30c25a5" ns2:_="" ns3:_="">
    <xsd:import namespace="d1b76904-ca03-4d86-829a-42c0191bd825"/>
    <xsd:import namespace="ade45116-747a-4090-a113-950f4e827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76904-ca03-4d86-829a-42c0191bd8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76904-ca03-4d86-829a-42c0191bd825">
      <Terms xmlns="http://schemas.microsoft.com/office/infopath/2007/PartnerControls"/>
    </lcf76f155ced4ddcb4097134ff3c332f>
    <TaxCatchAll xmlns="ade45116-747a-4090-a113-950f4e8274b3" xsi:nil="true"/>
  </documentManagement>
</p:properties>
</file>

<file path=customXml/itemProps1.xml><?xml version="1.0" encoding="utf-8"?>
<ds:datastoreItem xmlns:ds="http://schemas.openxmlformats.org/officeDocument/2006/customXml" ds:itemID="{0C70F81E-F1E7-41B1-9FBC-6A419657F2BD}"/>
</file>

<file path=customXml/itemProps2.xml><?xml version="1.0" encoding="utf-8"?>
<ds:datastoreItem xmlns:ds="http://schemas.openxmlformats.org/officeDocument/2006/customXml" ds:itemID="{058A28FF-5FBF-4D76-8F5A-FA71887C9A8C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10F29731-1B83-46B1-9C3F-BED3F186B90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FA7FD2F-8762-4B6E-A6F7-D8B361EDAE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Bonds Listing Fee Pricer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Haas</dc:creator>
  <cp:lastModifiedBy>Arthur Haas</cp:lastModifiedBy>
  <cp:lastPrinted>2022-12-23T13:35:27Z</cp:lastPrinted>
  <dcterms:created xsi:type="dcterms:W3CDTF">2020-11-26T17:09:51Z</dcterms:created>
  <dcterms:modified xsi:type="dcterms:W3CDTF">2022-12-27T09:01:22Z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5206356d-e17e-4723-9fb1-0ddb22146ca8</vt:lpwstr>
  </property>
  <property fmtid="{D5CDD505-2E9C-101B-9397-08002B2CF9AE}" pid="3" name="bjSaver">
    <vt:lpwstr>5tbAOaZOHee/i18TzmHFhZ8ivFquJMrI</vt:lpwstr>
  </property>
  <property fmtid="{D5CDD505-2E9C-101B-9397-08002B2CF9AE}" pid="4" name="ContentTypeId">
    <vt:lpwstr>0x010100655E58F729FAD743B32E8F801963CFB4</vt:lpwstr>
  </property>
  <property fmtid="{D5CDD505-2E9C-101B-9397-08002B2CF9AE}" pid="5" name="bjDocumentSecurityLabel">
    <vt:lpwstr>This item has no classification</vt:lpwstr>
  </property>
</Properties>
</file>