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uronext-my.sharepoint.com/personal/posullivan_euronext_com/Documents/Ad hoc/Website updates/Content for website/"/>
    </mc:Choice>
  </mc:AlternateContent>
  <xr:revisionPtr revIDLastSave="0" documentId="8_{31F23628-12A1-4652-83F4-1B354AED7060}" xr6:coauthVersionLast="31" xr6:coauthVersionMax="31" xr10:uidLastSave="{00000000-0000-0000-0000-000000000000}"/>
  <bookViews>
    <workbookView xWindow="120" yWindow="60" windowWidth="28515" windowHeight="13395" xr2:uid="{00000000-000D-0000-FFFF-FFFF00000000}"/>
  </bookViews>
  <sheets>
    <sheet name="Fees Estimation - Bond Listing" sheetId="1" r:id="rId1"/>
  </sheets>
  <calcPr calcId="179017"/>
</workbook>
</file>

<file path=xl/calcChain.xml><?xml version="1.0" encoding="utf-8"?>
<calcChain xmlns="http://schemas.openxmlformats.org/spreadsheetml/2006/main">
  <c r="F17" i="1" l="1"/>
  <c r="F16" i="1"/>
  <c r="F14" i="1"/>
  <c r="K19" i="1" s="1"/>
  <c r="F15" i="1"/>
  <c r="F18" i="1"/>
  <c r="F24" i="1"/>
  <c r="F25" i="1" s="1"/>
  <c r="F26" i="1"/>
  <c r="F27" i="1"/>
  <c r="E34" i="1"/>
  <c r="F19" i="1"/>
  <c r="F20" i="1"/>
  <c r="F28" i="1" l="1"/>
  <c r="F29" i="1" s="1"/>
  <c r="F30" i="1" s="1"/>
</calcChain>
</file>

<file path=xl/sharedStrings.xml><?xml version="1.0" encoding="utf-8"?>
<sst xmlns="http://schemas.openxmlformats.org/spreadsheetml/2006/main" count="28" uniqueCount="20">
  <si>
    <t>Issued amount in EUR</t>
  </si>
  <si>
    <t>Issuance under a Program (EMTN)</t>
  </si>
  <si>
    <t>Yes</t>
  </si>
  <si>
    <t>No</t>
  </si>
  <si>
    <t>Listing year</t>
  </si>
  <si>
    <t>Maturity year</t>
  </si>
  <si>
    <t>Number of tranche of 25 M€</t>
  </si>
  <si>
    <t>Number of years</t>
  </si>
  <si>
    <t>Total (without tax)</t>
  </si>
  <si>
    <t>This simulation tool is given for an estimation of the charged amount only and has no contractual value.</t>
  </si>
  <si>
    <t>CorporateActionsFR@euronext.com</t>
  </si>
  <si>
    <t xml:space="preserve">Click here to see our listing process </t>
  </si>
  <si>
    <t>Enter your characteristics in the table below</t>
  </si>
  <si>
    <t>Bond Listing Fees Estimation - Standalone Issuance</t>
  </si>
  <si>
    <t>Bond Listing Fees Estimation -  Issuance Under Program</t>
  </si>
  <si>
    <t>Flat fees</t>
  </si>
  <si>
    <t>Annuity fees</t>
  </si>
  <si>
    <t>Variable fees</t>
  </si>
  <si>
    <t>Click here to see our fee book</t>
  </si>
  <si>
    <t>Annual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</si>
</sst>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€&quot;_-;\-* #,##0.00\ &quot;€&quot;_-;_-* &quot;-&quot;??\ &quot;€&quot;_-;_-@_-"/>
    <numFmt numFmtId="165" formatCode="&quot;€&quot;\ #,##0.00_-"/>
    <numFmt numFmtId="166" formatCode="#,##0.00\ &quot;€&quot;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0"/>
      <name val="Arial"/>
      <family val="2"/>
    </font>
    <font>
      <b/>
      <i/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Verdana"/>
      <family val="2"/>
    </font>
    <font>
      <i/>
      <sz val="9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8D7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indexed="22"/>
      </bottom>
      <diagonal/>
    </border>
    <border>
      <left style="thin">
        <color theme="0"/>
      </left>
      <right style="thin">
        <color theme="1"/>
      </right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1"/>
      </right>
      <top style="thin">
        <color indexed="22"/>
      </top>
      <bottom style="thin">
        <color theme="1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theme="0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indexed="22"/>
      </bottom>
      <diagonal/>
    </border>
    <border>
      <left style="thin">
        <color theme="1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 style="thin">
        <color theme="1"/>
      </left>
      <right style="thin">
        <color theme="0"/>
      </right>
      <top style="thin">
        <color indexed="22"/>
      </top>
      <bottom style="thin">
        <color theme="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theme="0"/>
      </right>
      <top style="thin">
        <color indexed="22"/>
      </top>
      <bottom style="thin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 applyProtection="1">
      <protection hidden="1"/>
    </xf>
    <xf numFmtId="0" fontId="8" fillId="0" borderId="0" xfId="3" applyFont="1" applyFill="1" applyBorder="1" applyAlignment="1" applyProtection="1">
      <alignment vertical="center"/>
      <protection hidden="1"/>
    </xf>
    <xf numFmtId="0" fontId="0" fillId="0" borderId="0" xfId="0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left" wrapText="1"/>
      <protection hidden="1"/>
    </xf>
    <xf numFmtId="165" fontId="0" fillId="0" borderId="1" xfId="0" applyNumberFormat="1" applyBorder="1" applyAlignment="1" applyProtection="1">
      <alignment vertical="center"/>
      <protection hidden="1"/>
    </xf>
    <xf numFmtId="166" fontId="3" fillId="2" borderId="2" xfId="2" applyNumberFormat="1" applyFont="1" applyFill="1" applyBorder="1" applyAlignment="1" applyProtection="1">
      <alignment horizontal="right" vertical="center" wrapText="1"/>
      <protection locked="0" hidden="1"/>
    </xf>
    <xf numFmtId="0" fontId="3" fillId="2" borderId="3" xfId="3" applyFont="1" applyFill="1" applyBorder="1" applyAlignment="1" applyProtection="1">
      <alignment horizontal="right" vertical="top" wrapText="1"/>
      <protection locked="0" hidden="1"/>
    </xf>
    <xf numFmtId="0" fontId="3" fillId="2" borderId="4" xfId="3" applyFont="1" applyFill="1" applyBorder="1" applyAlignment="1" applyProtection="1">
      <alignment horizontal="right" vertical="top" wrapText="1"/>
      <protection locked="0" hidden="1"/>
    </xf>
    <xf numFmtId="164" fontId="5" fillId="2" borderId="2" xfId="2" applyFont="1" applyFill="1" applyBorder="1" applyAlignment="1" applyProtection="1">
      <alignment horizontal="right" vertical="center" wrapText="1"/>
      <protection hidden="1"/>
    </xf>
    <xf numFmtId="0" fontId="1" fillId="2" borderId="3" xfId="3" applyFont="1" applyFill="1" applyBorder="1" applyAlignment="1" applyProtection="1">
      <alignment horizontal="right" vertical="top" wrapText="1"/>
      <protection hidden="1"/>
    </xf>
    <xf numFmtId="164" fontId="1" fillId="2" borderId="3" xfId="2" applyFont="1" applyFill="1" applyBorder="1" applyAlignment="1" applyProtection="1">
      <alignment horizontal="right" vertical="top" wrapText="1"/>
      <protection hidden="1"/>
    </xf>
    <xf numFmtId="164" fontId="4" fillId="2" borderId="4" xfId="2" applyFont="1" applyFill="1" applyBorder="1" applyAlignment="1" applyProtection="1">
      <alignment horizontal="right" vertical="top" wrapText="1"/>
      <protection hidden="1"/>
    </xf>
    <xf numFmtId="164" fontId="5" fillId="2" borderId="5" xfId="2" applyFont="1" applyFill="1" applyBorder="1" applyAlignment="1" applyProtection="1">
      <alignment horizontal="right" vertical="center" wrapText="1"/>
      <protection hidden="1"/>
    </xf>
    <xf numFmtId="0" fontId="1" fillId="2" borderId="6" xfId="3" applyFont="1" applyFill="1" applyBorder="1" applyAlignment="1" applyProtection="1">
      <alignment horizontal="right" vertical="top" wrapText="1"/>
      <protection hidden="1"/>
    </xf>
    <xf numFmtId="164" fontId="5" fillId="2" borderId="6" xfId="2" applyFont="1" applyFill="1" applyBorder="1" applyAlignment="1" applyProtection="1">
      <alignment horizontal="right" vertical="center" wrapText="1"/>
      <protection hidden="1"/>
    </xf>
    <xf numFmtId="164" fontId="1" fillId="2" borderId="6" xfId="2" applyFont="1" applyFill="1" applyBorder="1" applyAlignment="1" applyProtection="1">
      <alignment horizontal="right" vertical="top" wrapText="1"/>
      <protection hidden="1"/>
    </xf>
    <xf numFmtId="0" fontId="2" fillId="2" borderId="7" xfId="3" applyFont="1" applyFill="1" applyBorder="1" applyAlignment="1" applyProtection="1">
      <alignment horizontal="left" vertical="top" wrapText="1"/>
      <protection hidden="1"/>
    </xf>
    <xf numFmtId="0" fontId="3" fillId="2" borderId="8" xfId="3" applyFont="1" applyFill="1" applyBorder="1" applyAlignment="1" applyProtection="1">
      <alignment horizontal="left" vertical="top" wrapText="1"/>
      <protection hidden="1"/>
    </xf>
    <xf numFmtId="0" fontId="3" fillId="2" borderId="9" xfId="3" applyFont="1" applyFill="1" applyBorder="1" applyAlignment="1" applyProtection="1">
      <alignment horizontal="left" vertical="top" wrapText="1"/>
      <protection hidden="1"/>
    </xf>
    <xf numFmtId="0" fontId="4" fillId="2" borderId="7" xfId="3" applyFont="1" applyFill="1" applyBorder="1" applyAlignment="1" applyProtection="1">
      <alignment horizontal="left" vertical="top" wrapText="1"/>
      <protection hidden="1"/>
    </xf>
    <xf numFmtId="0" fontId="5" fillId="2" borderId="8" xfId="3" applyFont="1" applyFill="1" applyBorder="1" applyAlignment="1" applyProtection="1">
      <alignment horizontal="left" vertical="top" wrapText="1"/>
      <protection hidden="1"/>
    </xf>
    <xf numFmtId="0" fontId="4" fillId="2" borderId="9" xfId="3" applyFont="1" applyFill="1" applyBorder="1" applyAlignment="1" applyProtection="1">
      <alignment horizontal="left" vertical="top" wrapText="1"/>
      <protection hidden="1"/>
    </xf>
    <xf numFmtId="0" fontId="4" fillId="2" borderId="10" xfId="3" applyFont="1" applyFill="1" applyBorder="1" applyAlignment="1" applyProtection="1">
      <alignment horizontal="left" vertical="top" wrapText="1"/>
      <protection hidden="1"/>
    </xf>
    <xf numFmtId="0" fontId="5" fillId="2" borderId="11" xfId="3" applyFont="1" applyFill="1" applyBorder="1" applyAlignment="1" applyProtection="1">
      <alignment horizontal="left" vertical="top" wrapText="1"/>
      <protection hidden="1"/>
    </xf>
    <xf numFmtId="0" fontId="4" fillId="2" borderId="12" xfId="3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8" fillId="3" borderId="0" xfId="3" applyFont="1" applyFill="1" applyBorder="1" applyAlignment="1" applyProtection="1">
      <alignment horizontal="center" vertical="center"/>
      <protection hidden="1"/>
    </xf>
    <xf numFmtId="0" fontId="7" fillId="3" borderId="0" xfId="1" applyFill="1" applyBorder="1" applyAlignment="1" applyProtection="1">
      <alignment horizontal="center" vertical="center"/>
      <protection hidden="1"/>
    </xf>
    <xf numFmtId="0" fontId="10" fillId="3" borderId="0" xfId="1" applyFont="1" applyFill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left" wrapText="1"/>
      <protection hidden="1"/>
    </xf>
  </cellXfs>
  <cellStyles count="4">
    <cellStyle name="Currency" xfId="2" builtinId="4"/>
    <cellStyle name="Hyperlink" xfId="1" builtinId="8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4</xdr:col>
      <xdr:colOff>2228850</xdr:colOff>
      <xdr:row>3</xdr:row>
      <xdr:rowOff>133350</xdr:rowOff>
    </xdr:to>
    <xdr:pic>
      <xdr:nvPicPr>
        <xdr:cNvPr id="1060" name="Image 1">
          <a:extLst>
            <a:ext uri="{FF2B5EF4-FFF2-40B4-BE49-F238E27FC236}">
              <a16:creationId xmlns:a16="http://schemas.microsoft.com/office/drawing/2014/main" id="{E8CAC537-A322-4EAA-8233-B543FC0FD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0"/>
          <a:ext cx="2219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uronext.com/en/listings/bond-financing/listing-process" TargetMode="External"/><Relationship Id="rId2" Type="http://schemas.openxmlformats.org/officeDocument/2006/relationships/hyperlink" Target="mailto:CorporateActionsFR@euronext.com" TargetMode="External"/><Relationship Id="rId1" Type="http://schemas.openxmlformats.org/officeDocument/2006/relationships/hyperlink" Target="https://www.euronext.com/en/listings/bond-financing/listing-proces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uronext.com/sites/www.euronext.com/files/listing_fee_book_eng_2019010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38"/>
  <sheetViews>
    <sheetView showGridLines="0" tabSelected="1" topLeftCell="D1" workbookViewId="0">
      <selection activeCell="F2" sqref="F2"/>
    </sheetView>
  </sheetViews>
  <sheetFormatPr defaultColWidth="0" defaultRowHeight="15" zeroHeight="1" x14ac:dyDescent="0.25"/>
  <cols>
    <col min="1" max="3" width="11.42578125" style="1" hidden="1" customWidth="1"/>
    <col min="4" max="4" width="4.7109375" style="1" customWidth="1"/>
    <col min="5" max="6" width="35.7109375" style="1" customWidth="1"/>
    <col min="7" max="7" width="4.7109375" style="1" customWidth="1"/>
    <col min="8" max="8" width="11.42578125" style="1" hidden="1" customWidth="1"/>
    <col min="9" max="10" width="15.5703125" style="1" hidden="1" customWidth="1"/>
    <col min="11" max="16384" width="9.140625" style="1" hidden="1"/>
  </cols>
  <sheetData>
    <row r="1" spans="5:12" x14ac:dyDescent="0.25"/>
    <row r="2" spans="5:12" x14ac:dyDescent="0.25"/>
    <row r="3" spans="5:12" x14ac:dyDescent="0.25"/>
    <row r="4" spans="5:12" x14ac:dyDescent="0.25">
      <c r="E4" s="27"/>
      <c r="F4" s="27"/>
    </row>
    <row r="5" spans="5:12" x14ac:dyDescent="0.25">
      <c r="E5" s="28" t="s">
        <v>12</v>
      </c>
      <c r="F5" s="28"/>
      <c r="G5" s="2"/>
      <c r="H5" s="2"/>
    </row>
    <row r="6" spans="5:12" x14ac:dyDescent="0.25">
      <c r="L6" s="3"/>
    </row>
    <row r="7" spans="5:12" x14ac:dyDescent="0.25">
      <c r="E7" s="18" t="s">
        <v>0</v>
      </c>
      <c r="F7" s="7"/>
      <c r="L7" s="3"/>
    </row>
    <row r="8" spans="5:12" x14ac:dyDescent="0.25">
      <c r="E8" s="19" t="s">
        <v>1</v>
      </c>
      <c r="F8" s="8"/>
      <c r="I8" s="1" t="s">
        <v>2</v>
      </c>
      <c r="L8" s="3"/>
    </row>
    <row r="9" spans="5:12" x14ac:dyDescent="0.25">
      <c r="E9" s="19" t="s">
        <v>4</v>
      </c>
      <c r="F9" s="8"/>
      <c r="I9" s="1" t="s">
        <v>3</v>
      </c>
      <c r="L9" s="3"/>
    </row>
    <row r="10" spans="5:12" x14ac:dyDescent="0.25">
      <c r="E10" s="20" t="s">
        <v>5</v>
      </c>
      <c r="F10" s="9"/>
      <c r="L10" s="3"/>
    </row>
    <row r="11" spans="5:12" x14ac:dyDescent="0.25">
      <c r="L11" s="3"/>
    </row>
    <row r="12" spans="5:12" x14ac:dyDescent="0.25">
      <c r="E12" s="28" t="s">
        <v>13</v>
      </c>
      <c r="F12" s="28"/>
      <c r="G12" s="2"/>
      <c r="H12" s="2"/>
      <c r="L12" s="3"/>
    </row>
    <row r="13" spans="5:12" x14ac:dyDescent="0.25">
      <c r="L13" s="3"/>
    </row>
    <row r="14" spans="5:12" x14ac:dyDescent="0.25">
      <c r="E14" s="21" t="s">
        <v>0</v>
      </c>
      <c r="F14" s="10" t="str">
        <f>IF(AND(F7&lt;&gt;"",F8&lt;&gt;"",F9&lt;&gt;"",F10&lt;&gt;""),IF(F8="No",F7,""),"")</f>
        <v/>
      </c>
      <c r="L14" s="3"/>
    </row>
    <row r="15" spans="5:12" x14ac:dyDescent="0.25">
      <c r="E15" s="22" t="s">
        <v>6</v>
      </c>
      <c r="F15" s="11" t="str">
        <f>IF(AND(F7&lt;&gt;"",F8&lt;&gt;"",F9&lt;&gt;"",F10&lt;&gt;""),IF(F8="No",IF(F14/25000000&gt;25,25,ROUNDUP(F14/25000000,0)),""),"")</f>
        <v/>
      </c>
      <c r="L15" s="3"/>
    </row>
    <row r="16" spans="5:12" x14ac:dyDescent="0.25">
      <c r="E16" s="22" t="s">
        <v>5</v>
      </c>
      <c r="F16" s="11" t="str">
        <f>IF(AND(F7&lt;&gt;"",F8&lt;&gt;"",F9&lt;&gt;"",F10&lt;&gt;""),IF(F8="No",IF(ISNUMBER($F$10),$F$10,""),""),"")</f>
        <v/>
      </c>
      <c r="L16" s="3"/>
    </row>
    <row r="17" spans="5:12" x14ac:dyDescent="0.25">
      <c r="E17" s="22" t="s">
        <v>7</v>
      </c>
      <c r="F17" s="11" t="str">
        <f>IF(AND(F7&lt;&gt;"",F8&lt;&gt;"",F9&lt;&gt;"",F10&lt;&gt;""),IF(F8="No",IF(AND(ISNUMBER($F$9),ISNUMBER(F10)),IF($F$10&gt;=$F$9,($F$10-$F$9+1),""),""),""),"")</f>
        <v/>
      </c>
      <c r="L17" s="3"/>
    </row>
    <row r="18" spans="5:12" x14ac:dyDescent="0.25">
      <c r="E18" s="22" t="s">
        <v>17</v>
      </c>
      <c r="F18" s="12" t="str">
        <f>IF(AND(F7&lt;&gt;"",F8&lt;&gt;"",F9&lt;&gt;"",F10&lt;&gt;""),IF(F8="No",IF(F15*150&gt;3750,3750,F15*150),""),"")</f>
        <v/>
      </c>
      <c r="L18" s="3"/>
    </row>
    <row r="19" spans="5:12" x14ac:dyDescent="0.25">
      <c r="E19" s="22" t="s">
        <v>16</v>
      </c>
      <c r="F19" s="12" t="str">
        <f>IF(AND(F7&lt;&gt;"",F8&lt;&gt;"",F9&lt;&gt;"",F10&lt;&gt;""),IF(F8="No",IF(F17*K19&lt;16250-F18,F17*K19,16250-F18),""),"")</f>
        <v/>
      </c>
      <c r="J19" s="1" t="s">
        <v>19</v>
      </c>
      <c r="K19" s="1" t="e">
        <f>IF(F8="Yes",VLOOKUP(F24,I24:K28,3),VLOOKUP(F14,I24:K28,3))</f>
        <v>#N/A</v>
      </c>
      <c r="L19" s="3"/>
    </row>
    <row r="20" spans="5:12" x14ac:dyDescent="0.25">
      <c r="E20" s="23" t="s">
        <v>8</v>
      </c>
      <c r="F20" s="13" t="str">
        <f>IF(AND(F7&lt;&gt;"",F8&lt;&gt;"",F9&lt;&gt;"",F10&lt;&gt;""),IF(F8="No",F19+F18,""),"")</f>
        <v/>
      </c>
      <c r="L20" s="3"/>
    </row>
    <row r="21" spans="5:12" x14ac:dyDescent="0.25">
      <c r="L21" s="3"/>
    </row>
    <row r="22" spans="5:12" x14ac:dyDescent="0.25">
      <c r="E22" s="28" t="s">
        <v>14</v>
      </c>
      <c r="F22" s="28"/>
      <c r="G22" s="2"/>
      <c r="H22" s="2"/>
    </row>
    <row r="23" spans="5:12" ht="15.75" thickBot="1" x14ac:dyDescent="0.3">
      <c r="F23" s="4"/>
    </row>
    <row r="24" spans="5:12" ht="15.75" thickBot="1" x14ac:dyDescent="0.3">
      <c r="E24" s="24" t="s">
        <v>0</v>
      </c>
      <c r="F24" s="14" t="str">
        <f>IF(AND(F7&lt;&gt;"",F8&lt;&gt;"",F9&lt;&gt;"",F10&lt;&gt;""),IF(F8="No",0,F7),"")</f>
        <v/>
      </c>
      <c r="I24" s="6">
        <v>0</v>
      </c>
      <c r="J24" s="6">
        <v>50000000</v>
      </c>
      <c r="K24" s="6">
        <v>525</v>
      </c>
    </row>
    <row r="25" spans="5:12" ht="15.75" thickBot="1" x14ac:dyDescent="0.3">
      <c r="E25" s="25" t="s">
        <v>6</v>
      </c>
      <c r="F25" s="15" t="str">
        <f>IF(AND(F7&lt;&gt;"",F8&lt;&gt;"",F9&lt;&gt;"",F10&lt;&gt;""),IF(F8="No","",IF(F24/25000000&gt;25,25,ROUNDUP(F24/25000000,0))),"")</f>
        <v/>
      </c>
      <c r="I25" s="6">
        <v>50000000.009999998</v>
      </c>
      <c r="J25" s="6">
        <v>100000000</v>
      </c>
      <c r="K25" s="6">
        <v>550</v>
      </c>
    </row>
    <row r="26" spans="5:12" ht="15.75" thickBot="1" x14ac:dyDescent="0.3">
      <c r="E26" s="25" t="s">
        <v>15</v>
      </c>
      <c r="F26" s="16" t="str">
        <f>IF(AND(F7&lt;&gt;"",F8&lt;&gt;"",F9&lt;&gt;"",F10&lt;&gt;""),IF(F8="Yes",700,""),"")</f>
        <v/>
      </c>
      <c r="I26" s="6">
        <v>100000000.01000001</v>
      </c>
      <c r="J26" s="6">
        <v>250000000</v>
      </c>
      <c r="K26" s="6">
        <v>575</v>
      </c>
    </row>
    <row r="27" spans="5:12" ht="15.75" thickBot="1" x14ac:dyDescent="0.3">
      <c r="E27" s="25" t="s">
        <v>5</v>
      </c>
      <c r="F27" s="15" t="str">
        <f>IF(AND(F7&lt;&gt;"",F8&lt;&gt;"",F9&lt;&gt;"",F10&lt;&gt;""),IF(F8="No","",IF(ISNUMBER($F$10),$F$10,"")),"")</f>
        <v/>
      </c>
      <c r="I27" s="6">
        <v>250000000.00999999</v>
      </c>
      <c r="J27" s="6">
        <v>500000000</v>
      </c>
      <c r="K27" s="6">
        <v>600</v>
      </c>
    </row>
    <row r="28" spans="5:12" ht="15.75" thickBot="1" x14ac:dyDescent="0.3">
      <c r="E28" s="25" t="s">
        <v>7</v>
      </c>
      <c r="F28" s="15" t="str">
        <f>IF(AND(F7&lt;&gt;"",F8&lt;&gt;"",F9&lt;&gt;"",F10&lt;&gt;""),IF(F8="No","",IF(AND(ISNUMBER($F$9),ISNUMBER(F24)),IF($F$10&gt;=$F$9,($F$10-$F$9+1),""),"")),"")</f>
        <v/>
      </c>
      <c r="I28" s="6">
        <v>500000000.00999999</v>
      </c>
      <c r="J28" s="6"/>
      <c r="K28" s="6">
        <v>625</v>
      </c>
    </row>
    <row r="29" spans="5:12" x14ac:dyDescent="0.25">
      <c r="E29" s="25" t="s">
        <v>16</v>
      </c>
      <c r="F29" s="17" t="str">
        <f>IF(AND(F7&lt;&gt;"",F8&lt;&gt;"",F9&lt;&gt;"",F10&lt;&gt;""),IF(F25="","",IF(F25&lt;&gt;"",IF(K19*F28&gt;=12500,12500,K19*F28),"")),"")</f>
        <v/>
      </c>
      <c r="I29" s="5"/>
      <c r="J29" s="5"/>
      <c r="K29" s="5"/>
    </row>
    <row r="30" spans="5:12" x14ac:dyDescent="0.25">
      <c r="E30" s="26" t="s">
        <v>8</v>
      </c>
      <c r="F30" s="13" t="str">
        <f>IF(AND(F7&lt;&gt;"",F8&lt;&gt;"",F9&lt;&gt;"",F10&lt;&gt;""),IF(F8="No","",F29+F26),"")</f>
        <v/>
      </c>
    </row>
    <row r="31" spans="5:12" ht="30" customHeight="1" x14ac:dyDescent="0.25">
      <c r="E31" s="31" t="s">
        <v>9</v>
      </c>
      <c r="F31" s="31"/>
    </row>
    <row r="32" spans="5:12" x14ac:dyDescent="0.25"/>
    <row r="33" spans="5:8" x14ac:dyDescent="0.25">
      <c r="E33" s="28" t="s">
        <v>10</v>
      </c>
      <c r="F33" s="28"/>
    </row>
    <row r="34" spans="5:8" x14ac:dyDescent="0.25">
      <c r="E34" s="28" t="str">
        <f>"+33 (0) 1 85 14 85 93"</f>
        <v>+33 (0) 1 85 14 85 93</v>
      </c>
      <c r="F34" s="28"/>
      <c r="G34" s="5"/>
      <c r="H34" s="5"/>
    </row>
    <row r="35" spans="5:8" x14ac:dyDescent="0.25">
      <c r="E35" s="30" t="s">
        <v>11</v>
      </c>
      <c r="F35" s="30"/>
    </row>
    <row r="36" spans="5:8" x14ac:dyDescent="0.25">
      <c r="E36" s="29" t="s">
        <v>18</v>
      </c>
      <c r="F36" s="29"/>
    </row>
    <row r="37" spans="5:8" x14ac:dyDescent="0.25"/>
    <row r="38" spans="5:8" x14ac:dyDescent="0.25"/>
  </sheetData>
  <sheetProtection algorithmName="SHA-512" hashValue="qIV4aTIwA4smtn+hokWKvkx63xDNMpPHg337Z6mZgxPvxfWd+a1usM1u0LxNzqBKczxt6Uwff3zpilmNtHHMWg==" saltValue="cUVysdByvQXP4VNoilA30w==" spinCount="100000" sheet="1" formatCells="0" formatColumns="0" formatRows="0" insertColumns="0" insertRows="0" insertHyperlinks="0" deleteColumns="0" deleteRows="0" sort="0" autoFilter="0" pivotTables="0"/>
  <mergeCells count="9">
    <mergeCell ref="E4:F4"/>
    <mergeCell ref="E5:F5"/>
    <mergeCell ref="E12:F12"/>
    <mergeCell ref="E22:F22"/>
    <mergeCell ref="E36:F36"/>
    <mergeCell ref="E34:F34"/>
    <mergeCell ref="E35:F35"/>
    <mergeCell ref="E33:F33"/>
    <mergeCell ref="E31:F31"/>
  </mergeCells>
  <dataValidations count="3">
    <dataValidation type="list" allowBlank="1" showInputMessage="1" showErrorMessage="1" sqref="F8" xr:uid="{00000000-0002-0000-0000-000000000000}">
      <formula1>$I$7:$I$9</formula1>
    </dataValidation>
    <dataValidation type="whole" allowBlank="1" showInputMessage="1" showErrorMessage="1" sqref="F9:F10" xr:uid="{00000000-0002-0000-0000-000001000000}">
      <formula1>1700</formula1>
      <formula2>3000</formula2>
    </dataValidation>
    <dataValidation type="whole" operator="greaterThan" allowBlank="1" showInputMessage="1" showErrorMessage="1" sqref="F7" xr:uid="{00000000-0002-0000-0000-000002000000}">
      <formula1>0</formula1>
    </dataValidation>
  </dataValidations>
  <hyperlinks>
    <hyperlink ref="E35" r:id="rId1" display="Listing Process " xr:uid="{00000000-0004-0000-0000-000000000000}"/>
    <hyperlink ref="E33" r:id="rId2" xr:uid="{00000000-0004-0000-0000-000001000000}"/>
    <hyperlink ref="E35:F35" r:id="rId3" display="Listing Process " xr:uid="{00000000-0004-0000-0000-000002000000}"/>
    <hyperlink ref="E36:F36" r:id="rId4" display="Click here to see our fee book" xr:uid="{00000000-0004-0000-0000-000003000000}"/>
  </hyperlinks>
  <pageMargins left="0.7" right="0.7" top="0.75" bottom="0.75" header="0.3" footer="0.3"/>
  <pageSetup paperSize="9"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Fees Estimation - Bond Listing</vt:lpstr>
    </vt:vector>
  </TitlesOfParts>
  <Company>NYSE Euronext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 Vernier</dc:creator>
  <cp:lastModifiedBy>Patsy O'Sullivan</cp:lastModifiedBy>
  <dcterms:created xsi:type="dcterms:W3CDTF">2017-02-14T11:32:36Z</dcterms:created>
  <dcterms:modified xsi:type="dcterms:W3CDTF">2019-05-17T14:21:28Z</dcterms:modified>
</cp:coreProperties>
</file>